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defaultThemeVersion="124226"/>
  <mc:AlternateContent xmlns:mc="http://schemas.openxmlformats.org/markup-compatibility/2006">
    <mc:Choice Requires="x15">
      <x15ac:absPath xmlns:x15ac="http://schemas.microsoft.com/office/spreadsheetml/2010/11/ac" url="E:\01_陸上\20\常任委員会\"/>
    </mc:Choice>
  </mc:AlternateContent>
  <xr:revisionPtr revIDLastSave="0" documentId="8_{F4940E0F-4635-4691-8DC8-0E7FBC348305}" xr6:coauthVersionLast="45" xr6:coauthVersionMax="45" xr10:uidLastSave="{00000000-0000-0000-0000-000000000000}"/>
  <workbookProtection workbookAlgorithmName="SHA-512" workbookHashValue="7GA97eI6wU4mYfr+PxPnmi1kYQR+hvdLzekAN2uzIequTRZ3xicD2yr1TeZ+X6qWg/B27jM4uh8AdI+sC1WGqg==" workbookSaltValue="yPLOIbvJJEFQDmpb3rPHpw==" workbookSpinCount="100000" lockStructure="1"/>
  <bookViews>
    <workbookView xWindow="-108" yWindow="-108" windowWidth="23256" windowHeight="12576" activeTab="2" xr2:uid="{00000000-000D-0000-FFFF-FFFF00000000}"/>
  </bookViews>
  <sheets>
    <sheet name="注意事項" sheetId="9" r:id="rId1"/>
    <sheet name="学校情報" sheetId="18" r:id="rId2"/>
    <sheet name="出場選手エントリー票" sheetId="17" r:id="rId3"/>
    <sheet name="ＡＤカード" sheetId="20" r:id="rId4"/>
    <sheet name="申込用紙 男" sheetId="11" r:id="rId5"/>
    <sheet name="申込用紙 女" sheetId="16" r:id="rId6"/>
    <sheet name="氏名データ" sheetId="14" state="hidden" r:id="rId7"/>
  </sheets>
  <definedNames>
    <definedName name="_xlnm._FilterDatabase" localSheetId="2" hidden="1">出場選手エントリー票!$AM$8:$AM$45</definedName>
    <definedName name="_xlnm.Print_Area" localSheetId="3">ＡＤカード!$A$7:$Y$126</definedName>
    <definedName name="_xlnm.Print_Area" localSheetId="2">出場選手エントリー票!$F$1:$AJ$124</definedName>
    <definedName name="_xlnm.Print_Area" localSheetId="5">'申込用紙 女'!$A$1:$R$95</definedName>
    <definedName name="_xlnm.Print_Area" localSheetId="4">'申込用紙 男'!$A$1:$R$95</definedName>
    <definedName name="_xlnm.Print_Titles" localSheetId="5">'申込用紙 女'!$1:$10</definedName>
    <definedName name="_xlnm.Print_Titles" localSheetId="4">'申込用紙 男'!$1:$10</definedName>
    <definedName name="学校">氏名データ!$AB$2:$AF$100</definedName>
    <definedName name="学校名" localSheetId="2">出場選手エントリー票!#REF!</definedName>
    <definedName name="学校名">#REF!</definedName>
    <definedName name="学校名女">#REF!</definedName>
    <definedName name="競技会名">出場選手エントリー票!$AX$6:$AY$12</definedName>
    <definedName name="氏名データ">氏名データ!$A$2:$O$1600</definedName>
    <definedName name="女子">出場選手エントリー票!$C$5:$AK$124</definedName>
    <definedName name="男子">出場選手エントリー票!$A$5:$AJ$124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24" i="17" l="1"/>
  <c r="AK123" i="17"/>
  <c r="AK122" i="17"/>
  <c r="AK121" i="17"/>
  <c r="AK120" i="17"/>
  <c r="AK119" i="17"/>
  <c r="AK118" i="17"/>
  <c r="AK117" i="17"/>
  <c r="AK116" i="17"/>
  <c r="AK115" i="17"/>
  <c r="AK114" i="17"/>
  <c r="AK113" i="17"/>
  <c r="AK112" i="17"/>
  <c r="AK111" i="17"/>
  <c r="AK110" i="17"/>
  <c r="AK109" i="17"/>
  <c r="AK108" i="17"/>
  <c r="AK107" i="17"/>
  <c r="AK106" i="17"/>
  <c r="AK105" i="17"/>
  <c r="AK104" i="17"/>
  <c r="AK103" i="17"/>
  <c r="AK102" i="17"/>
  <c r="AK101" i="17"/>
  <c r="AK100" i="17"/>
  <c r="AK99" i="17"/>
  <c r="AK98" i="17"/>
  <c r="AK97" i="17"/>
  <c r="AK96" i="17"/>
  <c r="AK95" i="17"/>
  <c r="AK94" i="17"/>
  <c r="AK93" i="17"/>
  <c r="AK92" i="17"/>
  <c r="AK91" i="17"/>
  <c r="AK90" i="17"/>
  <c r="AK89" i="17"/>
  <c r="AK88" i="17"/>
  <c r="AK87" i="17"/>
  <c r="AK86" i="17"/>
  <c r="AK85" i="17"/>
  <c r="AK84" i="17"/>
  <c r="AK83" i="17"/>
  <c r="AK82" i="17"/>
  <c r="AK81" i="17"/>
  <c r="AK80" i="17"/>
  <c r="AK79" i="17"/>
  <c r="AK78" i="17"/>
  <c r="AK77" i="17"/>
  <c r="AK76" i="17"/>
  <c r="AK75" i="17"/>
  <c r="AK74" i="17"/>
  <c r="AK73" i="17"/>
  <c r="AK72" i="17"/>
  <c r="AK71" i="17"/>
  <c r="AK70" i="17"/>
  <c r="AK69" i="17"/>
  <c r="AK68" i="17"/>
  <c r="AK67" i="17"/>
  <c r="AK66" i="17"/>
  <c r="AK65" i="17"/>
  <c r="AK64" i="17"/>
  <c r="AK63" i="17"/>
  <c r="AK62" i="17"/>
  <c r="AK61" i="17"/>
  <c r="AK60" i="17"/>
  <c r="AK59" i="17"/>
  <c r="AK58" i="17"/>
  <c r="AK57" i="17"/>
  <c r="AK56" i="17"/>
  <c r="AK55" i="17"/>
  <c r="AK54" i="17"/>
  <c r="AK53" i="17"/>
  <c r="AK52" i="17"/>
  <c r="AK51" i="17"/>
  <c r="AK50" i="17"/>
  <c r="AK49" i="17"/>
  <c r="AK48" i="17"/>
  <c r="AK47" i="17"/>
  <c r="AK46" i="17"/>
  <c r="AK45" i="17"/>
  <c r="AK44" i="17"/>
  <c r="AK43" i="17"/>
  <c r="AK42" i="17"/>
  <c r="AK41" i="17"/>
  <c r="AK40" i="17"/>
  <c r="AK39" i="17"/>
  <c r="AK38" i="17"/>
  <c r="AK37" i="17"/>
  <c r="AK36" i="17"/>
  <c r="AK35" i="17"/>
  <c r="AK34" i="17"/>
  <c r="AK33" i="17"/>
  <c r="AK32" i="17"/>
  <c r="AK31" i="17"/>
  <c r="AK30" i="17"/>
  <c r="AK29" i="17"/>
  <c r="AK28" i="17"/>
  <c r="AK27" i="17"/>
  <c r="AK26" i="17"/>
  <c r="AK25" i="17"/>
  <c r="AK24" i="17"/>
  <c r="AK23" i="17"/>
  <c r="AK22" i="17"/>
  <c r="AK21" i="17"/>
  <c r="AK20" i="17"/>
  <c r="AK19" i="17"/>
  <c r="AK18" i="17"/>
  <c r="AK17" i="17"/>
  <c r="AK16" i="17"/>
  <c r="AK15" i="17"/>
  <c r="AK14" i="17"/>
  <c r="AK13" i="17"/>
  <c r="AK12" i="17"/>
  <c r="AK11" i="17"/>
  <c r="AK10" i="17"/>
  <c r="AK9" i="17"/>
  <c r="AK8" i="17"/>
  <c r="AK7" i="17"/>
  <c r="AK6" i="17"/>
  <c r="AK5" i="17"/>
  <c r="A1" i="9"/>
  <c r="G31" i="9"/>
  <c r="G20" i="9"/>
  <c r="K20" i="9"/>
  <c r="Q11" i="18" l="1"/>
  <c r="M124" i="17" l="1"/>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N5" i="17"/>
  <c r="J124" i="17" l="1"/>
  <c r="I124" i="17"/>
  <c r="J123" i="17"/>
  <c r="I123" i="17"/>
  <c r="J122" i="17"/>
  <c r="I122" i="17"/>
  <c r="J121" i="17"/>
  <c r="I121" i="17"/>
  <c r="J120" i="17"/>
  <c r="I120" i="17"/>
  <c r="J119" i="17"/>
  <c r="I119" i="17"/>
  <c r="J118" i="17"/>
  <c r="I118" i="17"/>
  <c r="J117" i="17"/>
  <c r="I117" i="17"/>
  <c r="J116" i="17"/>
  <c r="I116" i="17"/>
  <c r="J115" i="17"/>
  <c r="I115" i="17"/>
  <c r="J114" i="17"/>
  <c r="I114" i="17"/>
  <c r="J113" i="17"/>
  <c r="I113" i="17"/>
  <c r="J112" i="17"/>
  <c r="I112" i="17"/>
  <c r="J111" i="17"/>
  <c r="I111" i="17"/>
  <c r="J110" i="17"/>
  <c r="I110" i="17"/>
  <c r="J109" i="17"/>
  <c r="I109" i="17"/>
  <c r="J108" i="17"/>
  <c r="I108" i="17"/>
  <c r="J107" i="17"/>
  <c r="I107" i="17"/>
  <c r="J106" i="17"/>
  <c r="I106" i="17"/>
  <c r="J105" i="17"/>
  <c r="I105" i="17"/>
  <c r="J104" i="17"/>
  <c r="I104" i="17"/>
  <c r="J103" i="17"/>
  <c r="I103" i="17"/>
  <c r="J102" i="17"/>
  <c r="I102" i="17"/>
  <c r="J101" i="17"/>
  <c r="I101" i="17"/>
  <c r="J100" i="17"/>
  <c r="I100" i="17"/>
  <c r="J99" i="17"/>
  <c r="I99" i="17"/>
  <c r="J98" i="17"/>
  <c r="I98" i="17"/>
  <c r="J97" i="17"/>
  <c r="I97" i="17"/>
  <c r="J96" i="17"/>
  <c r="I96" i="17"/>
  <c r="J95" i="17"/>
  <c r="I95" i="17"/>
  <c r="J94" i="17"/>
  <c r="I94" i="17"/>
  <c r="J93" i="17"/>
  <c r="I93" i="17"/>
  <c r="J92" i="17"/>
  <c r="I92" i="17"/>
  <c r="J91" i="17"/>
  <c r="I91" i="17"/>
  <c r="J90" i="17"/>
  <c r="I90" i="17"/>
  <c r="J89" i="17"/>
  <c r="I89" i="17"/>
  <c r="J88" i="17"/>
  <c r="I88" i="17"/>
  <c r="J87" i="17"/>
  <c r="I87" i="17"/>
  <c r="J86" i="17"/>
  <c r="I86" i="17"/>
  <c r="J85" i="17"/>
  <c r="I85" i="17"/>
  <c r="J84" i="17"/>
  <c r="I84" i="17"/>
  <c r="J83" i="17"/>
  <c r="I83" i="17"/>
  <c r="J82" i="17"/>
  <c r="I82" i="17"/>
  <c r="J81" i="17"/>
  <c r="I81" i="17"/>
  <c r="J80" i="17"/>
  <c r="I80" i="17"/>
  <c r="J79" i="17"/>
  <c r="I79" i="17"/>
  <c r="J78" i="17"/>
  <c r="I78" i="17"/>
  <c r="J77" i="17"/>
  <c r="I77" i="17"/>
  <c r="J76" i="17"/>
  <c r="I76" i="17"/>
  <c r="J75" i="17"/>
  <c r="I75" i="17"/>
  <c r="J74" i="17"/>
  <c r="I74" i="17"/>
  <c r="J73" i="17"/>
  <c r="I73" i="17"/>
  <c r="J72" i="17"/>
  <c r="I72" i="17"/>
  <c r="J71" i="17"/>
  <c r="I71" i="17"/>
  <c r="J70" i="17"/>
  <c r="I70" i="17"/>
  <c r="J69" i="17"/>
  <c r="I69" i="17"/>
  <c r="J68" i="17"/>
  <c r="I68" i="17"/>
  <c r="J67" i="17"/>
  <c r="I67" i="17"/>
  <c r="J66" i="17"/>
  <c r="I66" i="17"/>
  <c r="J65" i="17"/>
  <c r="I65" i="17"/>
  <c r="J64" i="17"/>
  <c r="I64" i="17"/>
  <c r="J63" i="17"/>
  <c r="I63" i="17"/>
  <c r="J62" i="17"/>
  <c r="I62" i="17"/>
  <c r="J61" i="17"/>
  <c r="I61" i="17"/>
  <c r="J60" i="17"/>
  <c r="I60" i="17"/>
  <c r="J59" i="17"/>
  <c r="I59" i="17"/>
  <c r="J58" i="17"/>
  <c r="I58" i="17"/>
  <c r="J57" i="17"/>
  <c r="I57" i="17"/>
  <c r="J56" i="17"/>
  <c r="I56" i="17"/>
  <c r="J55" i="17"/>
  <c r="I55" i="17"/>
  <c r="J54" i="17"/>
  <c r="I54" i="17"/>
  <c r="J53" i="17"/>
  <c r="I53" i="17"/>
  <c r="J52" i="17"/>
  <c r="I52" i="17"/>
  <c r="J51" i="17"/>
  <c r="I51" i="17"/>
  <c r="J50" i="17"/>
  <c r="I50" i="17"/>
  <c r="J49" i="17"/>
  <c r="I49" i="17"/>
  <c r="J48" i="17"/>
  <c r="I48" i="17"/>
  <c r="J47" i="17"/>
  <c r="I47" i="17"/>
  <c r="J46" i="17"/>
  <c r="I46" i="17"/>
  <c r="J45" i="17"/>
  <c r="I45" i="17"/>
  <c r="J44" i="17"/>
  <c r="I44" i="17"/>
  <c r="J43" i="17"/>
  <c r="I43" i="17"/>
  <c r="J42" i="17"/>
  <c r="I42" i="17"/>
  <c r="J41" i="17"/>
  <c r="I41" i="17"/>
  <c r="J40" i="17"/>
  <c r="I40" i="17"/>
  <c r="J39" i="17"/>
  <c r="I39" i="17"/>
  <c r="J38" i="17"/>
  <c r="I38" i="17"/>
  <c r="J37" i="17"/>
  <c r="I37" i="17"/>
  <c r="J36" i="17"/>
  <c r="I36" i="17"/>
  <c r="J35" i="17"/>
  <c r="I35" i="17"/>
  <c r="J34" i="17"/>
  <c r="I34" i="17"/>
  <c r="J33" i="17"/>
  <c r="I33" i="17"/>
  <c r="J32" i="17"/>
  <c r="I32" i="17"/>
  <c r="J31" i="17"/>
  <c r="I31" i="17"/>
  <c r="J30" i="17"/>
  <c r="I30" i="17"/>
  <c r="J29" i="17"/>
  <c r="I29" i="17"/>
  <c r="J28" i="17"/>
  <c r="I28" i="17"/>
  <c r="J27" i="17"/>
  <c r="I27" i="17"/>
  <c r="J26" i="17"/>
  <c r="I26" i="17"/>
  <c r="J25" i="17"/>
  <c r="I25" i="17"/>
  <c r="J24" i="17"/>
  <c r="I24" i="17"/>
  <c r="J23" i="17"/>
  <c r="I23" i="17"/>
  <c r="J22" i="17"/>
  <c r="I22" i="17"/>
  <c r="J21" i="17"/>
  <c r="I21" i="17"/>
  <c r="J20" i="17"/>
  <c r="I20" i="17"/>
  <c r="J19" i="17"/>
  <c r="I19" i="17"/>
  <c r="J18" i="17"/>
  <c r="I18" i="17"/>
  <c r="J17" i="17"/>
  <c r="I17" i="17"/>
  <c r="J16" i="17"/>
  <c r="I16" i="17"/>
  <c r="J15" i="17"/>
  <c r="I15" i="17"/>
  <c r="J14" i="17"/>
  <c r="I14" i="17"/>
  <c r="J13" i="17"/>
  <c r="I13" i="17"/>
  <c r="J12" i="17"/>
  <c r="I12" i="17"/>
  <c r="J11" i="17"/>
  <c r="I11" i="17"/>
  <c r="J10" i="17"/>
  <c r="I10" i="17"/>
  <c r="J9" i="17"/>
  <c r="I9" i="17"/>
  <c r="J8" i="17"/>
  <c r="I8" i="17"/>
  <c r="J7" i="17"/>
  <c r="I7" i="17"/>
  <c r="J6" i="17"/>
  <c r="I6" i="17"/>
  <c r="P124" i="17" l="1"/>
  <c r="O124" i="17"/>
  <c r="N124" i="17"/>
  <c r="L124" i="17"/>
  <c r="K124" i="17"/>
  <c r="P123" i="17"/>
  <c r="O123" i="17"/>
  <c r="N123" i="17"/>
  <c r="L123" i="17"/>
  <c r="K123" i="17"/>
  <c r="P122" i="17"/>
  <c r="O122" i="17"/>
  <c r="N122" i="17"/>
  <c r="L122" i="17"/>
  <c r="K122" i="17"/>
  <c r="P121" i="17"/>
  <c r="O121" i="17"/>
  <c r="N121" i="17"/>
  <c r="L121" i="17"/>
  <c r="K121" i="17"/>
  <c r="P120" i="17"/>
  <c r="O120" i="17"/>
  <c r="N120" i="17"/>
  <c r="L120" i="17"/>
  <c r="K120" i="17"/>
  <c r="P119" i="17"/>
  <c r="O119" i="17"/>
  <c r="N119" i="17"/>
  <c r="L119" i="17"/>
  <c r="K119" i="17"/>
  <c r="P118" i="17"/>
  <c r="O118" i="17"/>
  <c r="N118" i="17"/>
  <c r="L118" i="17"/>
  <c r="K118" i="17"/>
  <c r="P117" i="17"/>
  <c r="O117" i="17"/>
  <c r="N117" i="17"/>
  <c r="L117" i="17"/>
  <c r="K117" i="17"/>
  <c r="P116" i="17"/>
  <c r="O116" i="17"/>
  <c r="N116" i="17"/>
  <c r="L116" i="17"/>
  <c r="K116" i="17"/>
  <c r="P115" i="17"/>
  <c r="O115" i="17"/>
  <c r="N115" i="17"/>
  <c r="L115" i="17"/>
  <c r="K115" i="17"/>
  <c r="P114" i="17"/>
  <c r="O114" i="17"/>
  <c r="N114" i="17"/>
  <c r="L114" i="17"/>
  <c r="K114" i="17"/>
  <c r="P113" i="17"/>
  <c r="O113" i="17"/>
  <c r="N113" i="17"/>
  <c r="L113" i="17"/>
  <c r="K113" i="17"/>
  <c r="P112" i="17"/>
  <c r="O112" i="17"/>
  <c r="N112" i="17"/>
  <c r="L112" i="17"/>
  <c r="K112" i="17"/>
  <c r="P111" i="17"/>
  <c r="O111" i="17"/>
  <c r="N111" i="17"/>
  <c r="L111" i="17"/>
  <c r="K111" i="17"/>
  <c r="P110" i="17"/>
  <c r="O110" i="17"/>
  <c r="N110" i="17"/>
  <c r="L110" i="17"/>
  <c r="K110" i="17"/>
  <c r="P109" i="17"/>
  <c r="O109" i="17"/>
  <c r="N109" i="17"/>
  <c r="L109" i="17"/>
  <c r="K109" i="17"/>
  <c r="P108" i="17"/>
  <c r="O108" i="17"/>
  <c r="N108" i="17"/>
  <c r="L108" i="17"/>
  <c r="K108" i="17"/>
  <c r="P107" i="17"/>
  <c r="O107" i="17"/>
  <c r="N107" i="17"/>
  <c r="L107" i="17"/>
  <c r="K107" i="17"/>
  <c r="P106" i="17"/>
  <c r="O106" i="17"/>
  <c r="N106" i="17"/>
  <c r="L106" i="17"/>
  <c r="K106" i="17"/>
  <c r="P105" i="17"/>
  <c r="O105" i="17"/>
  <c r="N105" i="17"/>
  <c r="L105" i="17"/>
  <c r="K105" i="17"/>
  <c r="P104" i="17"/>
  <c r="O104" i="17"/>
  <c r="N104" i="17"/>
  <c r="L104" i="17"/>
  <c r="K104" i="17"/>
  <c r="P103" i="17"/>
  <c r="O103" i="17"/>
  <c r="N103" i="17"/>
  <c r="L103" i="17"/>
  <c r="K103" i="17"/>
  <c r="P102" i="17"/>
  <c r="O102" i="17"/>
  <c r="N102" i="17"/>
  <c r="L102" i="17"/>
  <c r="K102" i="17"/>
  <c r="P101" i="17"/>
  <c r="O101" i="17"/>
  <c r="N101" i="17"/>
  <c r="L101" i="17"/>
  <c r="K101" i="17"/>
  <c r="P100" i="17"/>
  <c r="O100" i="17"/>
  <c r="N100" i="17"/>
  <c r="L100" i="17"/>
  <c r="K100" i="17"/>
  <c r="P99" i="17"/>
  <c r="O99" i="17"/>
  <c r="N99" i="17"/>
  <c r="L99" i="17"/>
  <c r="K99" i="17"/>
  <c r="P98" i="17"/>
  <c r="O98" i="17"/>
  <c r="N98" i="17"/>
  <c r="L98" i="17"/>
  <c r="K98" i="17"/>
  <c r="P97" i="17"/>
  <c r="O97" i="17"/>
  <c r="N97" i="17"/>
  <c r="L97" i="17"/>
  <c r="K97" i="17"/>
  <c r="P96" i="17"/>
  <c r="O96" i="17"/>
  <c r="N96" i="17"/>
  <c r="L96" i="17"/>
  <c r="K96" i="17"/>
  <c r="P95" i="17"/>
  <c r="O95" i="17"/>
  <c r="N95" i="17"/>
  <c r="L95" i="17"/>
  <c r="K95" i="17"/>
  <c r="P94" i="17"/>
  <c r="O94" i="17"/>
  <c r="N94" i="17"/>
  <c r="L94" i="17"/>
  <c r="K94" i="17"/>
  <c r="P93" i="17"/>
  <c r="O93" i="17"/>
  <c r="N93" i="17"/>
  <c r="L93" i="17"/>
  <c r="K93" i="17"/>
  <c r="P92" i="17"/>
  <c r="O92" i="17"/>
  <c r="N92" i="17"/>
  <c r="L92" i="17"/>
  <c r="K92" i="17"/>
  <c r="P91" i="17"/>
  <c r="O91" i="17"/>
  <c r="N91" i="17"/>
  <c r="L91" i="17"/>
  <c r="K91" i="17"/>
  <c r="P90" i="17"/>
  <c r="O90" i="17"/>
  <c r="N90" i="17"/>
  <c r="L90" i="17"/>
  <c r="K90" i="17"/>
  <c r="P89" i="17"/>
  <c r="O89" i="17"/>
  <c r="N89" i="17"/>
  <c r="L89" i="17"/>
  <c r="K89" i="17"/>
  <c r="P88" i="17"/>
  <c r="O88" i="17"/>
  <c r="N88" i="17"/>
  <c r="L88" i="17"/>
  <c r="K88" i="17"/>
  <c r="P87" i="17"/>
  <c r="O87" i="17"/>
  <c r="N87" i="17"/>
  <c r="L87" i="17"/>
  <c r="K87" i="17"/>
  <c r="P86" i="17"/>
  <c r="O86" i="17"/>
  <c r="N86" i="17"/>
  <c r="L86" i="17"/>
  <c r="K86" i="17"/>
  <c r="P85" i="17"/>
  <c r="O85" i="17"/>
  <c r="N85" i="17"/>
  <c r="L85" i="17"/>
  <c r="K85" i="17"/>
  <c r="P84" i="17"/>
  <c r="O84" i="17"/>
  <c r="N84" i="17"/>
  <c r="L84" i="17"/>
  <c r="K84" i="17"/>
  <c r="P83" i="17"/>
  <c r="O83" i="17"/>
  <c r="N83" i="17"/>
  <c r="L83" i="17"/>
  <c r="K83" i="17"/>
  <c r="P82" i="17"/>
  <c r="O82" i="17"/>
  <c r="N82" i="17"/>
  <c r="L82" i="17"/>
  <c r="K82" i="17"/>
  <c r="P81" i="17"/>
  <c r="O81" i="17"/>
  <c r="N81" i="17"/>
  <c r="L81" i="17"/>
  <c r="K81" i="17"/>
  <c r="P80" i="17"/>
  <c r="O80" i="17"/>
  <c r="N80" i="17"/>
  <c r="L80" i="17"/>
  <c r="K80" i="17"/>
  <c r="P79" i="17"/>
  <c r="O79" i="17"/>
  <c r="N79" i="17"/>
  <c r="L79" i="17"/>
  <c r="K79" i="17"/>
  <c r="P78" i="17"/>
  <c r="O78" i="17"/>
  <c r="N78" i="17"/>
  <c r="L78" i="17"/>
  <c r="K78" i="17"/>
  <c r="P77" i="17"/>
  <c r="O77" i="17"/>
  <c r="N77" i="17"/>
  <c r="L77" i="17"/>
  <c r="K77" i="17"/>
  <c r="P76" i="17"/>
  <c r="O76" i="17"/>
  <c r="N76" i="17"/>
  <c r="L76" i="17"/>
  <c r="K76" i="17"/>
  <c r="P75" i="17"/>
  <c r="O75" i="17"/>
  <c r="N75" i="17"/>
  <c r="L75" i="17"/>
  <c r="K75" i="17"/>
  <c r="P74" i="17"/>
  <c r="O74" i="17"/>
  <c r="N74" i="17"/>
  <c r="L74" i="17"/>
  <c r="K74" i="17"/>
  <c r="P73" i="17"/>
  <c r="O73" i="17"/>
  <c r="N73" i="17"/>
  <c r="L73" i="17"/>
  <c r="K73" i="17"/>
  <c r="P72" i="17"/>
  <c r="O72" i="17"/>
  <c r="N72" i="17"/>
  <c r="L72" i="17"/>
  <c r="K72" i="17"/>
  <c r="P71" i="17"/>
  <c r="O71" i="17"/>
  <c r="N71" i="17"/>
  <c r="L71" i="17"/>
  <c r="K71" i="17"/>
  <c r="P70" i="17"/>
  <c r="O70" i="17"/>
  <c r="N70" i="17"/>
  <c r="L70" i="17"/>
  <c r="K70" i="17"/>
  <c r="P69" i="17"/>
  <c r="O69" i="17"/>
  <c r="N69" i="17"/>
  <c r="L69" i="17"/>
  <c r="K69" i="17"/>
  <c r="P68" i="17"/>
  <c r="O68" i="17"/>
  <c r="N68" i="17"/>
  <c r="L68" i="17"/>
  <c r="K68" i="17"/>
  <c r="P67" i="17"/>
  <c r="O67" i="17"/>
  <c r="N67" i="17"/>
  <c r="L67" i="17"/>
  <c r="K67" i="17"/>
  <c r="P66" i="17"/>
  <c r="O66" i="17"/>
  <c r="N66" i="17"/>
  <c r="L66" i="17"/>
  <c r="K66" i="17"/>
  <c r="P65" i="17"/>
  <c r="O65" i="17"/>
  <c r="N65" i="17"/>
  <c r="L65" i="17"/>
  <c r="K65" i="17"/>
  <c r="P64" i="17"/>
  <c r="O64" i="17"/>
  <c r="N64" i="17"/>
  <c r="L64" i="17"/>
  <c r="K64" i="17"/>
  <c r="P63" i="17"/>
  <c r="O63" i="17"/>
  <c r="N63" i="17"/>
  <c r="L63" i="17"/>
  <c r="K63" i="17"/>
  <c r="P62" i="17"/>
  <c r="O62" i="17"/>
  <c r="N62" i="17"/>
  <c r="L62" i="17"/>
  <c r="K62" i="17"/>
  <c r="P61" i="17"/>
  <c r="O61" i="17"/>
  <c r="N61" i="17"/>
  <c r="L61" i="17"/>
  <c r="K61" i="17"/>
  <c r="P60" i="17"/>
  <c r="O60" i="17"/>
  <c r="N60" i="17"/>
  <c r="L60" i="17"/>
  <c r="K60" i="17"/>
  <c r="P59" i="17"/>
  <c r="O59" i="17"/>
  <c r="N59" i="17"/>
  <c r="L59" i="17"/>
  <c r="K59" i="17"/>
  <c r="P58" i="17"/>
  <c r="O58" i="17"/>
  <c r="N58" i="17"/>
  <c r="L58" i="17"/>
  <c r="K58" i="17"/>
  <c r="P57" i="17"/>
  <c r="O57" i="17"/>
  <c r="N57" i="17"/>
  <c r="L57" i="17"/>
  <c r="K57" i="17"/>
  <c r="P56" i="17"/>
  <c r="O56" i="17"/>
  <c r="N56" i="17"/>
  <c r="L56" i="17"/>
  <c r="K56" i="17"/>
  <c r="P55" i="17"/>
  <c r="O55" i="17"/>
  <c r="N55" i="17"/>
  <c r="L55" i="17"/>
  <c r="K55" i="17"/>
  <c r="P54" i="17"/>
  <c r="O54" i="17"/>
  <c r="N54" i="17"/>
  <c r="L54" i="17"/>
  <c r="K54" i="17"/>
  <c r="P53" i="17"/>
  <c r="O53" i="17"/>
  <c r="N53" i="17"/>
  <c r="L53" i="17"/>
  <c r="K53" i="17"/>
  <c r="P52" i="17"/>
  <c r="O52" i="17"/>
  <c r="N52" i="17"/>
  <c r="L52" i="17"/>
  <c r="K52" i="17"/>
  <c r="P51" i="17"/>
  <c r="O51" i="17"/>
  <c r="N51" i="17"/>
  <c r="L51" i="17"/>
  <c r="K51" i="17"/>
  <c r="P50" i="17"/>
  <c r="O50" i="17"/>
  <c r="N50" i="17"/>
  <c r="L50" i="17"/>
  <c r="K50" i="17"/>
  <c r="P49" i="17"/>
  <c r="O49" i="17"/>
  <c r="N49" i="17"/>
  <c r="L49" i="17"/>
  <c r="K49" i="17"/>
  <c r="P48" i="17"/>
  <c r="O48" i="17"/>
  <c r="N48" i="17"/>
  <c r="L48" i="17"/>
  <c r="K48" i="17"/>
  <c r="P47" i="17"/>
  <c r="O47" i="17"/>
  <c r="N47" i="17"/>
  <c r="L47" i="17"/>
  <c r="K47" i="17"/>
  <c r="P46" i="17"/>
  <c r="O46" i="17"/>
  <c r="N46" i="17"/>
  <c r="L46" i="17"/>
  <c r="K46" i="17"/>
  <c r="P45" i="17"/>
  <c r="O45" i="17"/>
  <c r="N45" i="17"/>
  <c r="L45" i="17"/>
  <c r="K45" i="17"/>
  <c r="P44" i="17"/>
  <c r="O44" i="17"/>
  <c r="N44" i="17"/>
  <c r="L44" i="17"/>
  <c r="K44" i="17"/>
  <c r="P43" i="17"/>
  <c r="O43" i="17"/>
  <c r="N43" i="17"/>
  <c r="L43" i="17"/>
  <c r="K43" i="17"/>
  <c r="P42" i="17"/>
  <c r="O42" i="17"/>
  <c r="N42" i="17"/>
  <c r="L42" i="17"/>
  <c r="K42" i="17"/>
  <c r="P41" i="17"/>
  <c r="O41" i="17"/>
  <c r="N41" i="17"/>
  <c r="L41" i="17"/>
  <c r="K41" i="17"/>
  <c r="P40" i="17"/>
  <c r="O40" i="17"/>
  <c r="N40" i="17"/>
  <c r="L40" i="17"/>
  <c r="K40" i="17"/>
  <c r="P39" i="17"/>
  <c r="O39" i="17"/>
  <c r="N39" i="17"/>
  <c r="L39" i="17"/>
  <c r="K39" i="17"/>
  <c r="P38" i="17"/>
  <c r="O38" i="17"/>
  <c r="N38" i="17"/>
  <c r="L38" i="17"/>
  <c r="K38" i="17"/>
  <c r="P37" i="17"/>
  <c r="O37" i="17"/>
  <c r="N37" i="17"/>
  <c r="L37" i="17"/>
  <c r="K37" i="17"/>
  <c r="P36" i="17"/>
  <c r="O36" i="17"/>
  <c r="N36" i="17"/>
  <c r="L36" i="17"/>
  <c r="K36" i="17"/>
  <c r="P35" i="17"/>
  <c r="O35" i="17"/>
  <c r="N35" i="17"/>
  <c r="L35" i="17"/>
  <c r="K35" i="17"/>
  <c r="P34" i="17"/>
  <c r="O34" i="17"/>
  <c r="N34" i="17"/>
  <c r="L34" i="17"/>
  <c r="K34" i="17"/>
  <c r="P33" i="17"/>
  <c r="O33" i="17"/>
  <c r="N33" i="17"/>
  <c r="L33" i="17"/>
  <c r="K33" i="17"/>
  <c r="P32" i="17"/>
  <c r="O32" i="17"/>
  <c r="N32" i="17"/>
  <c r="L32" i="17"/>
  <c r="K32" i="17"/>
  <c r="P31" i="17"/>
  <c r="O31" i="17"/>
  <c r="N31" i="17"/>
  <c r="L31" i="17"/>
  <c r="K31" i="17"/>
  <c r="P30" i="17"/>
  <c r="O30" i="17"/>
  <c r="N30" i="17"/>
  <c r="L30" i="17"/>
  <c r="K30" i="17"/>
  <c r="P29" i="17"/>
  <c r="O29" i="17"/>
  <c r="N29" i="17"/>
  <c r="L29" i="17"/>
  <c r="K29" i="17"/>
  <c r="P28" i="17"/>
  <c r="O28" i="17"/>
  <c r="N28" i="17"/>
  <c r="L28" i="17"/>
  <c r="K28" i="17"/>
  <c r="P27" i="17"/>
  <c r="O27" i="17"/>
  <c r="N27" i="17"/>
  <c r="L27" i="17"/>
  <c r="K27" i="17"/>
  <c r="P26" i="17"/>
  <c r="O26" i="17"/>
  <c r="N26" i="17"/>
  <c r="L26" i="17"/>
  <c r="K26" i="17"/>
  <c r="P25" i="17"/>
  <c r="O25" i="17"/>
  <c r="N25" i="17"/>
  <c r="L25" i="17"/>
  <c r="K25" i="17"/>
  <c r="P24" i="17"/>
  <c r="O24" i="17"/>
  <c r="N24" i="17"/>
  <c r="L24" i="17"/>
  <c r="K24" i="17"/>
  <c r="P23" i="17"/>
  <c r="O23" i="17"/>
  <c r="N23" i="17"/>
  <c r="L23" i="17"/>
  <c r="K23" i="17"/>
  <c r="P22" i="17"/>
  <c r="O22" i="17"/>
  <c r="N22" i="17"/>
  <c r="L22" i="17"/>
  <c r="K22" i="17"/>
  <c r="P21" i="17"/>
  <c r="O21" i="17"/>
  <c r="N21" i="17"/>
  <c r="L21" i="17"/>
  <c r="K21" i="17"/>
  <c r="P20" i="17"/>
  <c r="O20" i="17"/>
  <c r="N20" i="17"/>
  <c r="L20" i="17"/>
  <c r="K20" i="17"/>
  <c r="P19" i="17"/>
  <c r="O19" i="17"/>
  <c r="N19" i="17"/>
  <c r="L19" i="17"/>
  <c r="K19" i="17"/>
  <c r="P18" i="17"/>
  <c r="O18" i="17"/>
  <c r="N18" i="17"/>
  <c r="L18" i="17"/>
  <c r="K18" i="17"/>
  <c r="P17" i="17"/>
  <c r="O17" i="17"/>
  <c r="N17" i="17"/>
  <c r="L17" i="17"/>
  <c r="K17" i="17"/>
  <c r="P16" i="17"/>
  <c r="O16" i="17"/>
  <c r="N16" i="17"/>
  <c r="L16" i="17"/>
  <c r="K16" i="17"/>
  <c r="P15" i="17"/>
  <c r="O15" i="17"/>
  <c r="N15" i="17"/>
  <c r="L15" i="17"/>
  <c r="K15" i="17"/>
  <c r="P14" i="17"/>
  <c r="O14" i="17"/>
  <c r="N14" i="17"/>
  <c r="L14" i="17"/>
  <c r="K14" i="17"/>
  <c r="P13" i="17"/>
  <c r="O13" i="17"/>
  <c r="N13" i="17"/>
  <c r="L13" i="17"/>
  <c r="K13" i="17"/>
  <c r="P12" i="17"/>
  <c r="O12" i="17"/>
  <c r="N12" i="17"/>
  <c r="L12" i="17"/>
  <c r="K12" i="17"/>
  <c r="P11" i="17"/>
  <c r="O11" i="17"/>
  <c r="N11" i="17"/>
  <c r="L11" i="17"/>
  <c r="K11" i="17"/>
  <c r="P10" i="17"/>
  <c r="O10" i="17"/>
  <c r="N10" i="17"/>
  <c r="L10" i="17"/>
  <c r="K10" i="17"/>
  <c r="P9" i="17"/>
  <c r="O9" i="17"/>
  <c r="N9" i="17"/>
  <c r="L9" i="17"/>
  <c r="K9" i="17"/>
  <c r="P8" i="17"/>
  <c r="O8" i="17"/>
  <c r="N8" i="17"/>
  <c r="L8" i="17"/>
  <c r="K8" i="17"/>
  <c r="P7" i="17"/>
  <c r="O7" i="17"/>
  <c r="N7" i="17"/>
  <c r="L7" i="17"/>
  <c r="K7" i="17"/>
  <c r="P6" i="17"/>
  <c r="O6" i="17"/>
  <c r="N6" i="17"/>
  <c r="L6" i="17"/>
  <c r="K6" i="17"/>
  <c r="P150" i="17" l="1"/>
  <c r="R150" i="17" s="1"/>
  <c r="T150" i="17" s="1"/>
  <c r="Z69" i="14" l="1"/>
  <c r="Z70" i="14"/>
  <c r="Z25" i="14" l="1"/>
  <c r="Z62" i="14"/>
  <c r="Z63" i="14"/>
  <c r="Z64" i="14"/>
  <c r="Z65" i="14"/>
  <c r="Z66" i="14"/>
  <c r="Z67" i="14"/>
  <c r="Z68" i="14"/>
  <c r="Z3" i="14"/>
  <c r="Z4" i="14"/>
  <c r="Z5" i="14"/>
  <c r="Z6" i="14"/>
  <c r="Z7" i="14"/>
  <c r="Z8" i="14"/>
  <c r="Z9" i="14"/>
  <c r="Z10" i="14"/>
  <c r="Z11" i="14"/>
  <c r="Z12" i="14"/>
  <c r="Z13" i="14"/>
  <c r="Z14" i="14"/>
  <c r="Z15" i="14"/>
  <c r="Z16" i="14"/>
  <c r="Z17" i="14"/>
  <c r="Z18" i="14"/>
  <c r="Z19" i="14"/>
  <c r="Z20" i="14"/>
  <c r="Z21" i="14"/>
  <c r="Z22" i="14"/>
  <c r="Z23" i="14"/>
  <c r="Z24" i="14"/>
  <c r="Z26" i="14"/>
  <c r="Z27" i="14"/>
  <c r="Z28" i="14"/>
  <c r="Z29" i="14"/>
  <c r="Z30" i="14"/>
  <c r="Z31" i="14"/>
  <c r="Z32" i="14"/>
  <c r="Z33" i="14"/>
  <c r="Z34" i="14"/>
  <c r="Z35" i="14"/>
  <c r="Z36" i="14"/>
  <c r="Z37" i="14"/>
  <c r="Z38" i="14"/>
  <c r="Z39" i="14"/>
  <c r="Z40" i="14"/>
  <c r="Z41" i="14"/>
  <c r="Z42" i="14"/>
  <c r="Z43" i="14"/>
  <c r="Z44" i="14"/>
  <c r="Z45" i="14"/>
  <c r="Z46" i="14"/>
  <c r="Z47" i="14"/>
  <c r="Z48" i="14"/>
  <c r="Z49" i="14"/>
  <c r="Z50" i="14"/>
  <c r="Z51" i="14"/>
  <c r="Z52" i="14"/>
  <c r="Z53" i="14"/>
  <c r="Z54" i="14"/>
  <c r="Z55" i="14"/>
  <c r="Z56" i="14"/>
  <c r="Z57" i="14"/>
  <c r="Z58" i="14"/>
  <c r="Z59" i="14"/>
  <c r="Z60" i="14"/>
  <c r="Z61" i="14"/>
  <c r="Z2" i="14"/>
  <c r="A76" i="16" l="1"/>
  <c r="U75" i="16"/>
  <c r="T75" i="16"/>
  <c r="U74" i="16"/>
  <c r="T74" i="16"/>
  <c r="U73" i="16"/>
  <c r="T73" i="16"/>
  <c r="U72" i="16"/>
  <c r="T72" i="16"/>
  <c r="U71" i="16"/>
  <c r="T71" i="16"/>
  <c r="U70" i="16"/>
  <c r="T70" i="16"/>
  <c r="U69" i="16"/>
  <c r="T69" i="16"/>
  <c r="U68" i="16"/>
  <c r="T68" i="16"/>
  <c r="U67" i="16"/>
  <c r="T67" i="16"/>
  <c r="U66" i="16"/>
  <c r="T66" i="16"/>
  <c r="U65" i="16"/>
  <c r="T65" i="16"/>
  <c r="U64" i="16"/>
  <c r="T64" i="16"/>
  <c r="U63" i="16"/>
  <c r="T63" i="16"/>
  <c r="U62" i="16"/>
  <c r="T62" i="16"/>
  <c r="U61" i="16"/>
  <c r="T61" i="16"/>
  <c r="U60" i="16"/>
  <c r="T60" i="16"/>
  <c r="U59" i="16"/>
  <c r="T59" i="16"/>
  <c r="U58" i="16"/>
  <c r="T58" i="16"/>
  <c r="U57" i="16"/>
  <c r="T57" i="16"/>
  <c r="U56" i="16"/>
  <c r="T56" i="16"/>
  <c r="A77" i="11"/>
  <c r="A78" i="11" s="1"/>
  <c r="A79" i="11" s="1"/>
  <c r="A80" i="11" s="1"/>
  <c r="A81" i="11" s="1"/>
  <c r="A82" i="11" s="1"/>
  <c r="A83" i="11" s="1"/>
  <c r="A84" i="11" s="1"/>
  <c r="A85" i="11" s="1"/>
  <c r="A86" i="11" s="1"/>
  <c r="A87" i="11" s="1"/>
  <c r="A88" i="11" s="1"/>
  <c r="A89" i="11" s="1"/>
  <c r="A90" i="11" s="1"/>
  <c r="A91" i="11" s="1"/>
  <c r="A92" i="11" s="1"/>
  <c r="A93" i="11" s="1"/>
  <c r="A94" i="11" s="1"/>
  <c r="A95" i="11" s="1"/>
  <c r="U75" i="11"/>
  <c r="U74" i="11"/>
  <c r="U73" i="11"/>
  <c r="U72" i="11"/>
  <c r="U71" i="11"/>
  <c r="U70" i="11"/>
  <c r="U69" i="11"/>
  <c r="U68" i="11"/>
  <c r="U67" i="11"/>
  <c r="U66" i="11"/>
  <c r="U65" i="11"/>
  <c r="U64" i="11"/>
  <c r="U63" i="11"/>
  <c r="U62" i="11"/>
  <c r="U61" i="11"/>
  <c r="U60" i="11"/>
  <c r="U59" i="11"/>
  <c r="U58" i="11"/>
  <c r="U57" i="11"/>
  <c r="U56" i="11"/>
  <c r="A77" i="16" l="1"/>
  <c r="H6" i="17"/>
  <c r="A78" i="16" l="1"/>
  <c r="A1542" i="14"/>
  <c r="B1542" i="14"/>
  <c r="C1542" i="14" s="1"/>
  <c r="N1542" i="14" s="1"/>
  <c r="A1543" i="14"/>
  <c r="B1543" i="14"/>
  <c r="C1543" i="14" s="1"/>
  <c r="A1544" i="14"/>
  <c r="B1544" i="14"/>
  <c r="C1544" i="14" s="1"/>
  <c r="N1544" i="14" s="1"/>
  <c r="A1545" i="14"/>
  <c r="B1545" i="14"/>
  <c r="A1546" i="14"/>
  <c r="B1546" i="14"/>
  <c r="C1546" i="14" s="1"/>
  <c r="N1546" i="14" s="1"/>
  <c r="A1547" i="14"/>
  <c r="B1547" i="14"/>
  <c r="C1547" i="14" s="1"/>
  <c r="A1548" i="14"/>
  <c r="B1548" i="14"/>
  <c r="C1548" i="14" s="1"/>
  <c r="N1548" i="14" s="1"/>
  <c r="A1549" i="14"/>
  <c r="B1549" i="14"/>
  <c r="C1549" i="14" s="1"/>
  <c r="A1550" i="14"/>
  <c r="B1550" i="14"/>
  <c r="C1550" i="14" s="1"/>
  <c r="N1550" i="14" s="1"/>
  <c r="A1551" i="14"/>
  <c r="B1551" i="14"/>
  <c r="C1551" i="14" s="1"/>
  <c r="N1551" i="14" s="1"/>
  <c r="A1552" i="14"/>
  <c r="B1552" i="14"/>
  <c r="C1552" i="14" s="1"/>
  <c r="N1552" i="14" s="1"/>
  <c r="A1553" i="14"/>
  <c r="B1553" i="14"/>
  <c r="C1553" i="14" s="1"/>
  <c r="A1554" i="14"/>
  <c r="B1554" i="14"/>
  <c r="C1554" i="14" s="1"/>
  <c r="N1554" i="14" s="1"/>
  <c r="A1555" i="14"/>
  <c r="B1555" i="14"/>
  <c r="C1555" i="14" s="1"/>
  <c r="A1556" i="14"/>
  <c r="B1556" i="14"/>
  <c r="C1556" i="14" s="1"/>
  <c r="N1556" i="14" s="1"/>
  <c r="A1557" i="14"/>
  <c r="B1557" i="14"/>
  <c r="C1557" i="14" s="1"/>
  <c r="A1558" i="14"/>
  <c r="B1558" i="14"/>
  <c r="C1558" i="14" s="1"/>
  <c r="N1558" i="14" s="1"/>
  <c r="A1559" i="14"/>
  <c r="B1559" i="14"/>
  <c r="C1559" i="14" s="1"/>
  <c r="A1560" i="14"/>
  <c r="B1560" i="14"/>
  <c r="C1560" i="14" s="1"/>
  <c r="N1560" i="14" s="1"/>
  <c r="A1561" i="14"/>
  <c r="B1561" i="14"/>
  <c r="A1562" i="14"/>
  <c r="B1562" i="14"/>
  <c r="C1562" i="14" s="1"/>
  <c r="N1562" i="14" s="1"/>
  <c r="A1563" i="14"/>
  <c r="B1563" i="14"/>
  <c r="C1563" i="14" s="1"/>
  <c r="N1563" i="14" s="1"/>
  <c r="A1564" i="14"/>
  <c r="B1564" i="14"/>
  <c r="C1564" i="14" s="1"/>
  <c r="N1564" i="14" s="1"/>
  <c r="A1565" i="14"/>
  <c r="B1565" i="14"/>
  <c r="C1565" i="14" s="1"/>
  <c r="A1566" i="14"/>
  <c r="B1566" i="14"/>
  <c r="C1566" i="14" s="1"/>
  <c r="N1566" i="14" s="1"/>
  <c r="A1567" i="14"/>
  <c r="B1567" i="14"/>
  <c r="C1567" i="14" s="1"/>
  <c r="A1568" i="14"/>
  <c r="B1568" i="14"/>
  <c r="C1568" i="14" s="1"/>
  <c r="N1568" i="14" s="1"/>
  <c r="A1569" i="14"/>
  <c r="B1569" i="14"/>
  <c r="C1569" i="14" s="1"/>
  <c r="A1570" i="14"/>
  <c r="B1570" i="14"/>
  <c r="C1570" i="14" s="1"/>
  <c r="N1570" i="14" s="1"/>
  <c r="A1571" i="14"/>
  <c r="B1571" i="14"/>
  <c r="C1571" i="14" s="1"/>
  <c r="A1572" i="14"/>
  <c r="B1572" i="14"/>
  <c r="C1572" i="14" s="1"/>
  <c r="N1572" i="14" s="1"/>
  <c r="A1573" i="14"/>
  <c r="B1573" i="14"/>
  <c r="C1573" i="14" s="1"/>
  <c r="A1574" i="14"/>
  <c r="B1574" i="14"/>
  <c r="C1574" i="14" s="1"/>
  <c r="N1574" i="14" s="1"/>
  <c r="A1575" i="14"/>
  <c r="B1575" i="14"/>
  <c r="A1576" i="14"/>
  <c r="B1576" i="14"/>
  <c r="C1576" i="14" s="1"/>
  <c r="N1576" i="14" s="1"/>
  <c r="A1577" i="14"/>
  <c r="B1577" i="14"/>
  <c r="A1578" i="14"/>
  <c r="B1578" i="14"/>
  <c r="C1578" i="14" s="1"/>
  <c r="N1578" i="14" s="1"/>
  <c r="A1579" i="14"/>
  <c r="B1579" i="14"/>
  <c r="C1579" i="14" s="1"/>
  <c r="N1579" i="14" s="1"/>
  <c r="A79" i="16" l="1"/>
  <c r="N1559" i="14"/>
  <c r="N1547" i="14"/>
  <c r="N1543" i="14"/>
  <c r="N1567" i="14"/>
  <c r="C1575" i="14"/>
  <c r="N1575" i="14" s="1"/>
  <c r="N1565" i="14"/>
  <c r="N1549" i="14"/>
  <c r="N1569" i="14"/>
  <c r="N1553" i="14"/>
  <c r="N1571" i="14"/>
  <c r="N1555" i="14"/>
  <c r="C1577" i="14"/>
  <c r="N1577" i="14" s="1"/>
  <c r="N1573" i="14"/>
  <c r="C1561" i="14"/>
  <c r="N1561" i="14" s="1"/>
  <c r="N1557" i="14"/>
  <c r="C1545" i="14"/>
  <c r="N1545" i="14" s="1"/>
  <c r="A80" i="16" l="1"/>
  <c r="A1205" i="14"/>
  <c r="B1205" i="14"/>
  <c r="A1206" i="14"/>
  <c r="B1206" i="14"/>
  <c r="A1207" i="14"/>
  <c r="B1207" i="14"/>
  <c r="A1208" i="14"/>
  <c r="B1208" i="14"/>
  <c r="A1209" i="14"/>
  <c r="B1209" i="14"/>
  <c r="A1210" i="14"/>
  <c r="B1210" i="14"/>
  <c r="A1211" i="14"/>
  <c r="B1211" i="14"/>
  <c r="A1212" i="14"/>
  <c r="B1212" i="14"/>
  <c r="A1213" i="14"/>
  <c r="B1213" i="14"/>
  <c r="A1214" i="14"/>
  <c r="B1214" i="14"/>
  <c r="A1215" i="14"/>
  <c r="B1215" i="14"/>
  <c r="A1216" i="14"/>
  <c r="B1216" i="14"/>
  <c r="A1217" i="14"/>
  <c r="B1217" i="14"/>
  <c r="A1218" i="14"/>
  <c r="B1218" i="14"/>
  <c r="A1219" i="14"/>
  <c r="B1219" i="14"/>
  <c r="A1220" i="14"/>
  <c r="B1220" i="14"/>
  <c r="A1221" i="14"/>
  <c r="B1221" i="14"/>
  <c r="A1222" i="14"/>
  <c r="B1222" i="14"/>
  <c r="A1223" i="14"/>
  <c r="B1223" i="14"/>
  <c r="A1224" i="14"/>
  <c r="B1224" i="14"/>
  <c r="A1225" i="14"/>
  <c r="B1225" i="14"/>
  <c r="A1226" i="14"/>
  <c r="B1226" i="14"/>
  <c r="A1227" i="14"/>
  <c r="B1227" i="14"/>
  <c r="A1228" i="14"/>
  <c r="B1228" i="14"/>
  <c r="A1229" i="14"/>
  <c r="B1229" i="14"/>
  <c r="A1230" i="14"/>
  <c r="B1230" i="14"/>
  <c r="A1231" i="14"/>
  <c r="B1231" i="14"/>
  <c r="A1232" i="14"/>
  <c r="B1232" i="14"/>
  <c r="A1233" i="14"/>
  <c r="B1233" i="14"/>
  <c r="A1234" i="14"/>
  <c r="B1234" i="14"/>
  <c r="A1235" i="14"/>
  <c r="B1235" i="14"/>
  <c r="A1236" i="14"/>
  <c r="B1236" i="14"/>
  <c r="A1237" i="14"/>
  <c r="B1237" i="14"/>
  <c r="A1238" i="14"/>
  <c r="B1238" i="14"/>
  <c r="A1239" i="14"/>
  <c r="B1239" i="14"/>
  <c r="A1240" i="14"/>
  <c r="B1240" i="14"/>
  <c r="A1241" i="14"/>
  <c r="B1241" i="14"/>
  <c r="A1242" i="14"/>
  <c r="B1242" i="14"/>
  <c r="A1243" i="14"/>
  <c r="B1243" i="14"/>
  <c r="A1244" i="14"/>
  <c r="B1244" i="14"/>
  <c r="A1245" i="14"/>
  <c r="B1245" i="14"/>
  <c r="A1246" i="14"/>
  <c r="B1246" i="14"/>
  <c r="A1247" i="14"/>
  <c r="B1247" i="14"/>
  <c r="A1248" i="14"/>
  <c r="B1248" i="14"/>
  <c r="A1249" i="14"/>
  <c r="B1249" i="14"/>
  <c r="A1250" i="14"/>
  <c r="B1250" i="14"/>
  <c r="A1251" i="14"/>
  <c r="B1251" i="14"/>
  <c r="A1252" i="14"/>
  <c r="B1252" i="14"/>
  <c r="A1253" i="14"/>
  <c r="B1253" i="14"/>
  <c r="A1254" i="14"/>
  <c r="B1254" i="14"/>
  <c r="A1255" i="14"/>
  <c r="B1255" i="14"/>
  <c r="A1256" i="14"/>
  <c r="B1256" i="14"/>
  <c r="A1257" i="14"/>
  <c r="B1257" i="14"/>
  <c r="A1258" i="14"/>
  <c r="B1258" i="14"/>
  <c r="A1259" i="14"/>
  <c r="B1259" i="14"/>
  <c r="A1260" i="14"/>
  <c r="B1260" i="14"/>
  <c r="A1261" i="14"/>
  <c r="B1261" i="14"/>
  <c r="A1262" i="14"/>
  <c r="B1262" i="14"/>
  <c r="A1263" i="14"/>
  <c r="B1263" i="14"/>
  <c r="A1264" i="14"/>
  <c r="B1264" i="14"/>
  <c r="A1265" i="14"/>
  <c r="B1265" i="14"/>
  <c r="A1266" i="14"/>
  <c r="B1266" i="14"/>
  <c r="A1267" i="14"/>
  <c r="B1267" i="14"/>
  <c r="A1268" i="14"/>
  <c r="B1268" i="14"/>
  <c r="A1269" i="14"/>
  <c r="B1269" i="14"/>
  <c r="A1270" i="14"/>
  <c r="B1270" i="14"/>
  <c r="A1271" i="14"/>
  <c r="B1271" i="14"/>
  <c r="A1272" i="14"/>
  <c r="B1272" i="14"/>
  <c r="A1273" i="14"/>
  <c r="B1273" i="14"/>
  <c r="A1274" i="14"/>
  <c r="B1274" i="14"/>
  <c r="A1275" i="14"/>
  <c r="B1275" i="14"/>
  <c r="A1276" i="14"/>
  <c r="B1276" i="14"/>
  <c r="A1277" i="14"/>
  <c r="B1277" i="14"/>
  <c r="A1278" i="14"/>
  <c r="B1278" i="14"/>
  <c r="A1279" i="14"/>
  <c r="B1279" i="14"/>
  <c r="A1280" i="14"/>
  <c r="B1280" i="14"/>
  <c r="A1281" i="14"/>
  <c r="B1281" i="14"/>
  <c r="A1282" i="14"/>
  <c r="B1282" i="14"/>
  <c r="A1283" i="14"/>
  <c r="B1283" i="14"/>
  <c r="A1284" i="14"/>
  <c r="B1284" i="14"/>
  <c r="A1285" i="14"/>
  <c r="B1285" i="14"/>
  <c r="A1286" i="14"/>
  <c r="B1286" i="14"/>
  <c r="A1287" i="14"/>
  <c r="B1287" i="14"/>
  <c r="A1288" i="14"/>
  <c r="B1288" i="14"/>
  <c r="A1289" i="14"/>
  <c r="B1289" i="14"/>
  <c r="A1290" i="14"/>
  <c r="B1290" i="14"/>
  <c r="A1291" i="14"/>
  <c r="B1291" i="14"/>
  <c r="A1292" i="14"/>
  <c r="B1292" i="14"/>
  <c r="A1293" i="14"/>
  <c r="B1293" i="14"/>
  <c r="A1294" i="14"/>
  <c r="B1294" i="14"/>
  <c r="A1295" i="14"/>
  <c r="B1295" i="14"/>
  <c r="A1296" i="14"/>
  <c r="B1296" i="14"/>
  <c r="A1297" i="14"/>
  <c r="B1297" i="14"/>
  <c r="A1298" i="14"/>
  <c r="B1298" i="14"/>
  <c r="A1299" i="14"/>
  <c r="B1299" i="14"/>
  <c r="A1300" i="14"/>
  <c r="B1300" i="14"/>
  <c r="A1301" i="14"/>
  <c r="B1301" i="14"/>
  <c r="A1302" i="14"/>
  <c r="B1302" i="14"/>
  <c r="A1303" i="14"/>
  <c r="B1303" i="14"/>
  <c r="A1304" i="14"/>
  <c r="B1304" i="14"/>
  <c r="A1305" i="14"/>
  <c r="B1305" i="14"/>
  <c r="A1306" i="14"/>
  <c r="B1306" i="14"/>
  <c r="A1307" i="14"/>
  <c r="B1307" i="14"/>
  <c r="A1308" i="14"/>
  <c r="B1308" i="14"/>
  <c r="A1309" i="14"/>
  <c r="B1309" i="14"/>
  <c r="A1310" i="14"/>
  <c r="B1310" i="14"/>
  <c r="A1311" i="14"/>
  <c r="B1311" i="14"/>
  <c r="A1312" i="14"/>
  <c r="B1312" i="14"/>
  <c r="A1313" i="14"/>
  <c r="B1313" i="14"/>
  <c r="A1314" i="14"/>
  <c r="B1314" i="14"/>
  <c r="A1315" i="14"/>
  <c r="B1315" i="14"/>
  <c r="A1316" i="14"/>
  <c r="B1316" i="14"/>
  <c r="A1317" i="14"/>
  <c r="B1317" i="14"/>
  <c r="A1318" i="14"/>
  <c r="B1318" i="14"/>
  <c r="A1319" i="14"/>
  <c r="B1319" i="14"/>
  <c r="A1320" i="14"/>
  <c r="B1320" i="14"/>
  <c r="A1321" i="14"/>
  <c r="B1321" i="14"/>
  <c r="A1322" i="14"/>
  <c r="B1322" i="14"/>
  <c r="A1323" i="14"/>
  <c r="B1323" i="14"/>
  <c r="A1324" i="14"/>
  <c r="B1324" i="14"/>
  <c r="A1325" i="14"/>
  <c r="B1325" i="14"/>
  <c r="A1326" i="14"/>
  <c r="B1326" i="14"/>
  <c r="A1327" i="14"/>
  <c r="B1327" i="14"/>
  <c r="A1328" i="14"/>
  <c r="B1328" i="14"/>
  <c r="A1329" i="14"/>
  <c r="B1329" i="14"/>
  <c r="A1330" i="14"/>
  <c r="B1330" i="14"/>
  <c r="A1331" i="14"/>
  <c r="B1331" i="14"/>
  <c r="A1332" i="14"/>
  <c r="B1332" i="14"/>
  <c r="A1333" i="14"/>
  <c r="B1333" i="14"/>
  <c r="A1334" i="14"/>
  <c r="B1334" i="14"/>
  <c r="A1335" i="14"/>
  <c r="B1335" i="14"/>
  <c r="A1336" i="14"/>
  <c r="B1336" i="14"/>
  <c r="A1337" i="14"/>
  <c r="B1337" i="14"/>
  <c r="A1338" i="14"/>
  <c r="B1338" i="14"/>
  <c r="A1339" i="14"/>
  <c r="B1339" i="14"/>
  <c r="A1340" i="14"/>
  <c r="B1340" i="14"/>
  <c r="A1341" i="14"/>
  <c r="B1341" i="14"/>
  <c r="A1342" i="14"/>
  <c r="B1342" i="14"/>
  <c r="A1343" i="14"/>
  <c r="B1343" i="14"/>
  <c r="A1344" i="14"/>
  <c r="B1344" i="14"/>
  <c r="A1345" i="14"/>
  <c r="B1345" i="14"/>
  <c r="A1346" i="14"/>
  <c r="B1346" i="14"/>
  <c r="A1347" i="14"/>
  <c r="B1347" i="14"/>
  <c r="A1348" i="14"/>
  <c r="B1348" i="14"/>
  <c r="A1349" i="14"/>
  <c r="B1349" i="14"/>
  <c r="A1350" i="14"/>
  <c r="B1350" i="14"/>
  <c r="A1351" i="14"/>
  <c r="B1351" i="14"/>
  <c r="A1352" i="14"/>
  <c r="B1352" i="14"/>
  <c r="A1353" i="14"/>
  <c r="B1353" i="14"/>
  <c r="A1354" i="14"/>
  <c r="B1354" i="14"/>
  <c r="A1355" i="14"/>
  <c r="B1355" i="14"/>
  <c r="A1356" i="14"/>
  <c r="B1356" i="14"/>
  <c r="A1357" i="14"/>
  <c r="B1357" i="14"/>
  <c r="A1358" i="14"/>
  <c r="B1358" i="14"/>
  <c r="A1359" i="14"/>
  <c r="B1359" i="14"/>
  <c r="A1360" i="14"/>
  <c r="B1360" i="14"/>
  <c r="A1361" i="14"/>
  <c r="B1361" i="14"/>
  <c r="A1362" i="14"/>
  <c r="B1362" i="14"/>
  <c r="A1363" i="14"/>
  <c r="B1363" i="14"/>
  <c r="A1364" i="14"/>
  <c r="B1364" i="14"/>
  <c r="A1365" i="14"/>
  <c r="B1365" i="14"/>
  <c r="A1366" i="14"/>
  <c r="B1366" i="14"/>
  <c r="A1367" i="14"/>
  <c r="B1367" i="14"/>
  <c r="A1368" i="14"/>
  <c r="B1368" i="14"/>
  <c r="A1369" i="14"/>
  <c r="B1369" i="14"/>
  <c r="A1370" i="14"/>
  <c r="B1370" i="14"/>
  <c r="A1371" i="14"/>
  <c r="B1371" i="14"/>
  <c r="A1372" i="14"/>
  <c r="B1372" i="14"/>
  <c r="A1373" i="14"/>
  <c r="B1373" i="14"/>
  <c r="A1374" i="14"/>
  <c r="B1374" i="14"/>
  <c r="A1375" i="14"/>
  <c r="B1375" i="14"/>
  <c r="A1376" i="14"/>
  <c r="B1376" i="14"/>
  <c r="A1377" i="14"/>
  <c r="B1377" i="14"/>
  <c r="A1378" i="14"/>
  <c r="B1378" i="14"/>
  <c r="A1379" i="14"/>
  <c r="B1379" i="14"/>
  <c r="A1380" i="14"/>
  <c r="B1380" i="14"/>
  <c r="A1381" i="14"/>
  <c r="B1381" i="14"/>
  <c r="A1382" i="14"/>
  <c r="B1382" i="14"/>
  <c r="A1383" i="14"/>
  <c r="B1383" i="14"/>
  <c r="A1384" i="14"/>
  <c r="B1384" i="14"/>
  <c r="A1385" i="14"/>
  <c r="B1385" i="14"/>
  <c r="A1386" i="14"/>
  <c r="B1386" i="14"/>
  <c r="A1387" i="14"/>
  <c r="B1387" i="14"/>
  <c r="A1388" i="14"/>
  <c r="B1388" i="14"/>
  <c r="A1389" i="14"/>
  <c r="B1389" i="14"/>
  <c r="A1390" i="14"/>
  <c r="B1390" i="14"/>
  <c r="A1391" i="14"/>
  <c r="B1391" i="14"/>
  <c r="A1392" i="14"/>
  <c r="B1392" i="14"/>
  <c r="A1393" i="14"/>
  <c r="B1393" i="14"/>
  <c r="A1394" i="14"/>
  <c r="B1394" i="14"/>
  <c r="A1395" i="14"/>
  <c r="B1395" i="14"/>
  <c r="A1396" i="14"/>
  <c r="B1396" i="14"/>
  <c r="A1397" i="14"/>
  <c r="B1397" i="14"/>
  <c r="A1398" i="14"/>
  <c r="B1398" i="14"/>
  <c r="A1399" i="14"/>
  <c r="B1399" i="14"/>
  <c r="A1400" i="14"/>
  <c r="B1400" i="14"/>
  <c r="A1401" i="14"/>
  <c r="B1401" i="14"/>
  <c r="A1402" i="14"/>
  <c r="B1402" i="14"/>
  <c r="A1403" i="14"/>
  <c r="B1403" i="14"/>
  <c r="A1404" i="14"/>
  <c r="B1404" i="14"/>
  <c r="A1405" i="14"/>
  <c r="B1405" i="14"/>
  <c r="A1406" i="14"/>
  <c r="B1406" i="14"/>
  <c r="A1407" i="14"/>
  <c r="B1407" i="14"/>
  <c r="A1408" i="14"/>
  <c r="B1408" i="14"/>
  <c r="A1409" i="14"/>
  <c r="B1409" i="14"/>
  <c r="A1410" i="14"/>
  <c r="B1410" i="14"/>
  <c r="A1411" i="14"/>
  <c r="B1411" i="14"/>
  <c r="A1412" i="14"/>
  <c r="B1412" i="14"/>
  <c r="A1413" i="14"/>
  <c r="B1413" i="14"/>
  <c r="A1414" i="14"/>
  <c r="B1414" i="14"/>
  <c r="A1415" i="14"/>
  <c r="B1415" i="14"/>
  <c r="A1416" i="14"/>
  <c r="B1416" i="14"/>
  <c r="A1417" i="14"/>
  <c r="B1417" i="14"/>
  <c r="A1418" i="14"/>
  <c r="B1418" i="14"/>
  <c r="A1419" i="14"/>
  <c r="B1419" i="14"/>
  <c r="A1420" i="14"/>
  <c r="B1420" i="14"/>
  <c r="A1421" i="14"/>
  <c r="B1421" i="14"/>
  <c r="A1422" i="14"/>
  <c r="B1422" i="14"/>
  <c r="A1423" i="14"/>
  <c r="B1423" i="14"/>
  <c r="A1424" i="14"/>
  <c r="B1424" i="14"/>
  <c r="A1425" i="14"/>
  <c r="B1425" i="14"/>
  <c r="A1426" i="14"/>
  <c r="B1426" i="14"/>
  <c r="A1427" i="14"/>
  <c r="B1427" i="14"/>
  <c r="A1428" i="14"/>
  <c r="B1428" i="14"/>
  <c r="A1429" i="14"/>
  <c r="B1429" i="14"/>
  <c r="A1430" i="14"/>
  <c r="B1430" i="14"/>
  <c r="A1431" i="14"/>
  <c r="B1431" i="14"/>
  <c r="A1432" i="14"/>
  <c r="B1432" i="14"/>
  <c r="A1433" i="14"/>
  <c r="B1433" i="14"/>
  <c r="A1434" i="14"/>
  <c r="B1434" i="14"/>
  <c r="A1435" i="14"/>
  <c r="B1435" i="14"/>
  <c r="A1436" i="14"/>
  <c r="B1436" i="14"/>
  <c r="A1437" i="14"/>
  <c r="B1437" i="14"/>
  <c r="A1438" i="14"/>
  <c r="B1438" i="14"/>
  <c r="C1438" i="14" s="1"/>
  <c r="A1439" i="14"/>
  <c r="B1439" i="14"/>
  <c r="A1440" i="14"/>
  <c r="B1440" i="14"/>
  <c r="A1441" i="14"/>
  <c r="B1441" i="14"/>
  <c r="A1442" i="14"/>
  <c r="B1442" i="14"/>
  <c r="C1442" i="14" s="1"/>
  <c r="A1443" i="14"/>
  <c r="B1443" i="14"/>
  <c r="A1444" i="14"/>
  <c r="B1444" i="14"/>
  <c r="C1444" i="14" s="1"/>
  <c r="A1445" i="14"/>
  <c r="B1445" i="14"/>
  <c r="A1446" i="14"/>
  <c r="B1446" i="14"/>
  <c r="C1446" i="14" s="1"/>
  <c r="A1447" i="14"/>
  <c r="B1447" i="14"/>
  <c r="A1448" i="14"/>
  <c r="B1448" i="14"/>
  <c r="A1449" i="14"/>
  <c r="B1449" i="14"/>
  <c r="A1450" i="14"/>
  <c r="B1450" i="14"/>
  <c r="C1450" i="14" s="1"/>
  <c r="A1451" i="14"/>
  <c r="B1451" i="14"/>
  <c r="A1452" i="14"/>
  <c r="B1452" i="14"/>
  <c r="A1453" i="14"/>
  <c r="B1453" i="14"/>
  <c r="A1454" i="14"/>
  <c r="B1454" i="14"/>
  <c r="C1454" i="14" s="1"/>
  <c r="A1455" i="14"/>
  <c r="B1455" i="14"/>
  <c r="A1456" i="14"/>
  <c r="B1456" i="14"/>
  <c r="A1457" i="14"/>
  <c r="B1457" i="14"/>
  <c r="A1458" i="14"/>
  <c r="B1458" i="14"/>
  <c r="C1458" i="14" s="1"/>
  <c r="A1459" i="14"/>
  <c r="B1459" i="14"/>
  <c r="A1460" i="14"/>
  <c r="B1460" i="14"/>
  <c r="C1460" i="14" s="1"/>
  <c r="A1461" i="14"/>
  <c r="B1461" i="14"/>
  <c r="A1462" i="14"/>
  <c r="B1462" i="14"/>
  <c r="A1463" i="14"/>
  <c r="B1463" i="14"/>
  <c r="A1464" i="14"/>
  <c r="B1464" i="14"/>
  <c r="A1465" i="14"/>
  <c r="B1465" i="14"/>
  <c r="A1466" i="14"/>
  <c r="B1466" i="14"/>
  <c r="C1466" i="14" s="1"/>
  <c r="A1467" i="14"/>
  <c r="B1467" i="14"/>
  <c r="A1468" i="14"/>
  <c r="B1468" i="14"/>
  <c r="C1468" i="14" s="1"/>
  <c r="A1469" i="14"/>
  <c r="B1469" i="14"/>
  <c r="A1470" i="14"/>
  <c r="B1470" i="14"/>
  <c r="C1470" i="14" s="1"/>
  <c r="A1471" i="14"/>
  <c r="B1471" i="14"/>
  <c r="A1472" i="14"/>
  <c r="B1472" i="14"/>
  <c r="A1473" i="14"/>
  <c r="B1473" i="14"/>
  <c r="A1474" i="14"/>
  <c r="B1474" i="14"/>
  <c r="C1474" i="14" s="1"/>
  <c r="A1475" i="14"/>
  <c r="B1475" i="14"/>
  <c r="A1476" i="14"/>
  <c r="B1476" i="14"/>
  <c r="C1476" i="14" s="1"/>
  <c r="A1477" i="14"/>
  <c r="B1477" i="14"/>
  <c r="A1478" i="14"/>
  <c r="B1478" i="14"/>
  <c r="C1478" i="14" s="1"/>
  <c r="A1479" i="14"/>
  <c r="B1479" i="14"/>
  <c r="A1480" i="14"/>
  <c r="B1480" i="14"/>
  <c r="A1481" i="14"/>
  <c r="B1481" i="14"/>
  <c r="A1482" i="14"/>
  <c r="B1482" i="14"/>
  <c r="C1482" i="14" s="1"/>
  <c r="A1483" i="14"/>
  <c r="B1483" i="14"/>
  <c r="A1484" i="14"/>
  <c r="B1484" i="14"/>
  <c r="A1485" i="14"/>
  <c r="B1485" i="14"/>
  <c r="A1486" i="14"/>
  <c r="B1486" i="14"/>
  <c r="C1486" i="14" s="1"/>
  <c r="A1487" i="14"/>
  <c r="B1487" i="14"/>
  <c r="A1488" i="14"/>
  <c r="B1488" i="14"/>
  <c r="A1489" i="14"/>
  <c r="B1489" i="14"/>
  <c r="A1490" i="14"/>
  <c r="B1490" i="14"/>
  <c r="C1490" i="14" s="1"/>
  <c r="A1491" i="14"/>
  <c r="B1491" i="14"/>
  <c r="A1492" i="14"/>
  <c r="B1492" i="14"/>
  <c r="C1492" i="14" s="1"/>
  <c r="A1493" i="14"/>
  <c r="B1493" i="14"/>
  <c r="A1494" i="14"/>
  <c r="B1494" i="14"/>
  <c r="A1495" i="14"/>
  <c r="B1495" i="14"/>
  <c r="A1496" i="14"/>
  <c r="B1496" i="14"/>
  <c r="A1497" i="14"/>
  <c r="B1497" i="14"/>
  <c r="A1498" i="14"/>
  <c r="B1498" i="14"/>
  <c r="C1498" i="14" s="1"/>
  <c r="A1499" i="14"/>
  <c r="B1499" i="14"/>
  <c r="A1500" i="14"/>
  <c r="B1500" i="14"/>
  <c r="C1500" i="14" s="1"/>
  <c r="A1501" i="14"/>
  <c r="B1501" i="14"/>
  <c r="A1502" i="14"/>
  <c r="B1502" i="14"/>
  <c r="C1502" i="14" s="1"/>
  <c r="A1503" i="14"/>
  <c r="B1503" i="14"/>
  <c r="A1504" i="14"/>
  <c r="B1504" i="14"/>
  <c r="A1505" i="14"/>
  <c r="B1505" i="14"/>
  <c r="A1506" i="14"/>
  <c r="B1506" i="14"/>
  <c r="C1506" i="14" s="1"/>
  <c r="A1507" i="14"/>
  <c r="B1507" i="14"/>
  <c r="A1508" i="14"/>
  <c r="B1508" i="14"/>
  <c r="C1508" i="14" s="1"/>
  <c r="A1509" i="14"/>
  <c r="B1509" i="14"/>
  <c r="A1510" i="14"/>
  <c r="B1510" i="14"/>
  <c r="C1510" i="14" s="1"/>
  <c r="A1511" i="14"/>
  <c r="B1511" i="14"/>
  <c r="A1512" i="14"/>
  <c r="B1512" i="14"/>
  <c r="A1513" i="14"/>
  <c r="B1513" i="14"/>
  <c r="A1514" i="14"/>
  <c r="B1514" i="14"/>
  <c r="C1514" i="14" s="1"/>
  <c r="A1515" i="14"/>
  <c r="B1515" i="14"/>
  <c r="A1516" i="14"/>
  <c r="B1516" i="14"/>
  <c r="C1516" i="14" s="1"/>
  <c r="A1517" i="14"/>
  <c r="B1517" i="14"/>
  <c r="A1518" i="14"/>
  <c r="B1518" i="14"/>
  <c r="C1518" i="14" s="1"/>
  <c r="A1519" i="14"/>
  <c r="B1519" i="14"/>
  <c r="A1520" i="14"/>
  <c r="B1520" i="14"/>
  <c r="A1521" i="14"/>
  <c r="B1521" i="14"/>
  <c r="A1522" i="14"/>
  <c r="B1522" i="14"/>
  <c r="C1522" i="14" s="1"/>
  <c r="A1523" i="14"/>
  <c r="B1523" i="14"/>
  <c r="A1524" i="14"/>
  <c r="B1524" i="14"/>
  <c r="C1524" i="14" s="1"/>
  <c r="A1525" i="14"/>
  <c r="B1525" i="14"/>
  <c r="A1526" i="14"/>
  <c r="B1526" i="14"/>
  <c r="C1526" i="14" s="1"/>
  <c r="A1527" i="14"/>
  <c r="B1527" i="14"/>
  <c r="A1528" i="14"/>
  <c r="B1528" i="14"/>
  <c r="A1529" i="14"/>
  <c r="B1529" i="14"/>
  <c r="A1530" i="14"/>
  <c r="B1530" i="14"/>
  <c r="C1530" i="14" s="1"/>
  <c r="A1531" i="14"/>
  <c r="B1531" i="14"/>
  <c r="A1532" i="14"/>
  <c r="B1532" i="14"/>
  <c r="C1532" i="14" s="1"/>
  <c r="A1533" i="14"/>
  <c r="B1533" i="14"/>
  <c r="A1534" i="14"/>
  <c r="B1534" i="14"/>
  <c r="C1534" i="14" s="1"/>
  <c r="A1535" i="14"/>
  <c r="B1535" i="14"/>
  <c r="A1536" i="14"/>
  <c r="B1536" i="14"/>
  <c r="A1537" i="14"/>
  <c r="B1537" i="14"/>
  <c r="A1538" i="14"/>
  <c r="B1538" i="14"/>
  <c r="C1538" i="14" s="1"/>
  <c r="A1539" i="14"/>
  <c r="B1539" i="14"/>
  <c r="A1540" i="14"/>
  <c r="B1540" i="14"/>
  <c r="C1540" i="14" s="1"/>
  <c r="A1541" i="14"/>
  <c r="B1541" i="14"/>
  <c r="A81" i="16" l="1"/>
  <c r="C1436" i="14"/>
  <c r="N1436" i="14" s="1"/>
  <c r="C1426" i="14"/>
  <c r="N1426" i="14" s="1"/>
  <c r="C1422" i="14"/>
  <c r="N1422" i="14" s="1"/>
  <c r="C1410" i="14"/>
  <c r="N1410" i="14" s="1"/>
  <c r="C1406" i="14"/>
  <c r="N1406" i="14" s="1"/>
  <c r="C1402" i="14"/>
  <c r="N1402" i="14" s="1"/>
  <c r="C1394" i="14"/>
  <c r="N1394" i="14" s="1"/>
  <c r="C1390" i="14"/>
  <c r="N1390" i="14" s="1"/>
  <c r="C1386" i="14"/>
  <c r="N1386" i="14" s="1"/>
  <c r="C1382" i="14"/>
  <c r="N1382" i="14" s="1"/>
  <c r="C1378" i="14"/>
  <c r="N1378" i="14" s="1"/>
  <c r="C1372" i="14"/>
  <c r="N1372" i="14" s="1"/>
  <c r="C1358" i="14"/>
  <c r="N1358" i="14" s="1"/>
  <c r="C1354" i="14"/>
  <c r="N1354" i="14" s="1"/>
  <c r="C1350" i="14"/>
  <c r="N1350" i="14" s="1"/>
  <c r="C1346" i="14"/>
  <c r="N1346" i="14" s="1"/>
  <c r="C1342" i="14"/>
  <c r="N1342" i="14" s="1"/>
  <c r="C1338" i="14"/>
  <c r="N1338" i="14" s="1"/>
  <c r="C1332" i="14"/>
  <c r="N1332" i="14" s="1"/>
  <c r="C1326" i="14"/>
  <c r="N1326" i="14" s="1"/>
  <c r="C1322" i="14"/>
  <c r="N1322" i="14" s="1"/>
  <c r="C1318" i="14"/>
  <c r="N1318" i="14" s="1"/>
  <c r="C1314" i="14"/>
  <c r="N1314" i="14" s="1"/>
  <c r="C1310" i="14"/>
  <c r="N1310" i="14" s="1"/>
  <c r="C1308" i="14"/>
  <c r="N1308" i="14" s="1"/>
  <c r="C1306" i="14"/>
  <c r="N1306" i="14" s="1"/>
  <c r="C1300" i="14"/>
  <c r="N1300" i="14" s="1"/>
  <c r="C1298" i="14"/>
  <c r="N1298" i="14" s="1"/>
  <c r="C1294" i="14"/>
  <c r="N1294" i="14" s="1"/>
  <c r="C1290" i="14"/>
  <c r="N1290" i="14" s="1"/>
  <c r="C1286" i="14"/>
  <c r="N1286" i="14" s="1"/>
  <c r="C1284" i="14"/>
  <c r="N1284" i="14" s="1"/>
  <c r="C1282" i="14"/>
  <c r="N1282" i="14" s="1"/>
  <c r="C1278" i="14"/>
  <c r="N1278" i="14" s="1"/>
  <c r="C1276" i="14"/>
  <c r="N1276" i="14" s="1"/>
  <c r="C1274" i="14"/>
  <c r="N1274" i="14" s="1"/>
  <c r="C1268" i="14"/>
  <c r="N1268" i="14" s="1"/>
  <c r="C1266" i="14"/>
  <c r="N1266" i="14" s="1"/>
  <c r="C1262" i="14"/>
  <c r="N1262" i="14" s="1"/>
  <c r="C1258" i="14"/>
  <c r="N1258" i="14" s="1"/>
  <c r="C1254" i="14"/>
  <c r="N1254" i="14" s="1"/>
  <c r="C1252" i="14"/>
  <c r="N1252" i="14" s="1"/>
  <c r="C1250" i="14"/>
  <c r="N1250" i="14" s="1"/>
  <c r="C1246" i="14"/>
  <c r="N1246" i="14" s="1"/>
  <c r="C1244" i="14"/>
  <c r="N1244" i="14" s="1"/>
  <c r="C1242" i="14"/>
  <c r="N1242" i="14" s="1"/>
  <c r="C1236" i="14"/>
  <c r="N1236" i="14" s="1"/>
  <c r="C1234" i="14"/>
  <c r="N1234" i="14" s="1"/>
  <c r="C1230" i="14"/>
  <c r="N1230" i="14" s="1"/>
  <c r="C1226" i="14"/>
  <c r="N1226" i="14" s="1"/>
  <c r="C1222" i="14"/>
  <c r="N1222" i="14" s="1"/>
  <c r="C1220" i="14"/>
  <c r="N1220" i="14" s="1"/>
  <c r="C1218" i="14"/>
  <c r="N1218" i="14" s="1"/>
  <c r="C1214" i="14"/>
  <c r="N1214" i="14" s="1"/>
  <c r="C1212" i="14"/>
  <c r="N1212" i="14" s="1"/>
  <c r="C1210" i="14"/>
  <c r="N1210" i="14" s="1"/>
  <c r="C1434" i="14"/>
  <c r="N1434" i="14" s="1"/>
  <c r="C1428" i="14"/>
  <c r="N1428" i="14" s="1"/>
  <c r="C1418" i="14"/>
  <c r="N1418" i="14" s="1"/>
  <c r="C1414" i="14"/>
  <c r="N1414" i="14" s="1"/>
  <c r="C1412" i="14"/>
  <c r="N1412" i="14" s="1"/>
  <c r="C1404" i="14"/>
  <c r="N1404" i="14" s="1"/>
  <c r="C1396" i="14"/>
  <c r="N1396" i="14" s="1"/>
  <c r="C1380" i="14"/>
  <c r="N1380" i="14" s="1"/>
  <c r="C1374" i="14"/>
  <c r="N1374" i="14" s="1"/>
  <c r="C1370" i="14"/>
  <c r="N1370" i="14" s="1"/>
  <c r="C1364" i="14"/>
  <c r="N1364" i="14" s="1"/>
  <c r="C1362" i="14"/>
  <c r="N1362" i="14" s="1"/>
  <c r="C1348" i="14"/>
  <c r="N1348" i="14" s="1"/>
  <c r="C1340" i="14"/>
  <c r="N1340" i="14" s="1"/>
  <c r="C1330" i="14"/>
  <c r="N1330" i="14" s="1"/>
  <c r="C1316" i="14"/>
  <c r="N1316" i="14" s="1"/>
  <c r="C1523" i="14"/>
  <c r="N1523" i="14" s="1"/>
  <c r="C1507" i="14"/>
  <c r="N1507" i="14" s="1"/>
  <c r="C1487" i="14"/>
  <c r="N1487" i="14" s="1"/>
  <c r="C1455" i="14"/>
  <c r="N1455" i="14" s="1"/>
  <c r="C1440" i="14"/>
  <c r="N1440" i="14" s="1"/>
  <c r="C1435" i="14"/>
  <c r="N1435" i="14" s="1"/>
  <c r="C1425" i="14"/>
  <c r="N1425" i="14" s="1"/>
  <c r="C1423" i="14"/>
  <c r="N1423" i="14" s="1"/>
  <c r="C1403" i="14"/>
  <c r="N1403" i="14" s="1"/>
  <c r="C1391" i="14"/>
  <c r="N1391" i="14" s="1"/>
  <c r="C1361" i="14"/>
  <c r="N1361" i="14" s="1"/>
  <c r="C1359" i="14"/>
  <c r="N1359" i="14" s="1"/>
  <c r="C1344" i="14"/>
  <c r="N1344" i="14" s="1"/>
  <c r="C1339" i="14"/>
  <c r="N1339" i="14" s="1"/>
  <c r="C1329" i="14"/>
  <c r="N1329" i="14" s="1"/>
  <c r="C1312" i="14"/>
  <c r="N1312" i="14" s="1"/>
  <c r="C1307" i="14"/>
  <c r="N1307" i="14" s="1"/>
  <c r="C1297" i="14"/>
  <c r="N1297" i="14" s="1"/>
  <c r="C1275" i="14"/>
  <c r="N1275" i="14" s="1"/>
  <c r="C1263" i="14"/>
  <c r="N1263" i="14" s="1"/>
  <c r="C1248" i="14"/>
  <c r="N1248" i="14" s="1"/>
  <c r="C1233" i="14"/>
  <c r="N1233" i="14" s="1"/>
  <c r="C1231" i="14"/>
  <c r="N1231" i="14" s="1"/>
  <c r="C1216" i="14"/>
  <c r="N1216" i="14" s="1"/>
  <c r="C1211" i="14"/>
  <c r="N1211" i="14" s="1"/>
  <c r="C1537" i="14"/>
  <c r="N1537" i="14" s="1"/>
  <c r="N1534" i="14"/>
  <c r="N1526" i="14"/>
  <c r="C1521" i="14"/>
  <c r="N1521" i="14" s="1"/>
  <c r="N1510" i="14"/>
  <c r="N1502" i="14"/>
  <c r="C1497" i="14"/>
  <c r="N1497" i="14" s="1"/>
  <c r="C1495" i="14"/>
  <c r="N1495" i="14" s="1"/>
  <c r="C1475" i="14"/>
  <c r="N1475" i="14" s="1"/>
  <c r="C1463" i="14"/>
  <c r="N1463" i="14" s="1"/>
  <c r="N1438" i="14"/>
  <c r="C1433" i="14"/>
  <c r="N1433" i="14" s="1"/>
  <c r="C1431" i="14"/>
  <c r="N1431" i="14" s="1"/>
  <c r="C1416" i="14"/>
  <c r="N1416" i="14" s="1"/>
  <c r="C1411" i="14"/>
  <c r="N1411" i="14" s="1"/>
  <c r="C1401" i="14"/>
  <c r="N1401" i="14" s="1"/>
  <c r="C1399" i="14"/>
  <c r="N1399" i="14" s="1"/>
  <c r="C1384" i="14"/>
  <c r="N1384" i="14" s="1"/>
  <c r="C1379" i="14"/>
  <c r="N1379" i="14" s="1"/>
  <c r="C1369" i="14"/>
  <c r="N1369" i="14" s="1"/>
  <c r="C1367" i="14"/>
  <c r="N1367" i="14" s="1"/>
  <c r="C1352" i="14"/>
  <c r="N1352" i="14" s="1"/>
  <c r="C1347" i="14"/>
  <c r="N1347" i="14" s="1"/>
  <c r="C1337" i="14"/>
  <c r="N1337" i="14" s="1"/>
  <c r="C1335" i="14"/>
  <c r="N1335" i="14" s="1"/>
  <c r="C1320" i="14"/>
  <c r="N1320" i="14" s="1"/>
  <c r="C1315" i="14"/>
  <c r="N1315" i="14" s="1"/>
  <c r="C1305" i="14"/>
  <c r="N1305" i="14" s="1"/>
  <c r="C1303" i="14"/>
  <c r="N1303" i="14" s="1"/>
  <c r="C1288" i="14"/>
  <c r="N1288" i="14" s="1"/>
  <c r="C1283" i="14"/>
  <c r="N1283" i="14" s="1"/>
  <c r="C1273" i="14"/>
  <c r="N1273" i="14" s="1"/>
  <c r="C1271" i="14"/>
  <c r="N1271" i="14" s="1"/>
  <c r="C1256" i="14"/>
  <c r="N1256" i="14" s="1"/>
  <c r="C1251" i="14"/>
  <c r="N1251" i="14" s="1"/>
  <c r="C1241" i="14"/>
  <c r="N1241" i="14" s="1"/>
  <c r="C1239" i="14"/>
  <c r="N1239" i="14" s="1"/>
  <c r="C1224" i="14"/>
  <c r="N1224" i="14" s="1"/>
  <c r="C1219" i="14"/>
  <c r="N1219" i="14" s="1"/>
  <c r="C1209" i="14"/>
  <c r="N1209" i="14" s="1"/>
  <c r="C1207" i="14"/>
  <c r="N1207" i="14" s="1"/>
  <c r="N1540" i="14"/>
  <c r="C1535" i="14"/>
  <c r="N1535" i="14" s="1"/>
  <c r="N1532" i="14"/>
  <c r="C1527" i="14"/>
  <c r="N1527" i="14" s="1"/>
  <c r="N1524" i="14"/>
  <c r="C1519" i="14"/>
  <c r="N1519" i="14" s="1"/>
  <c r="N1516" i="14"/>
  <c r="C1511" i="14"/>
  <c r="N1511" i="14" s="1"/>
  <c r="N1508" i="14"/>
  <c r="C1503" i="14"/>
  <c r="N1503" i="14" s="1"/>
  <c r="N1500" i="14"/>
  <c r="C1488" i="14"/>
  <c r="N1488" i="14" s="1"/>
  <c r="C1483" i="14"/>
  <c r="N1483" i="14" s="1"/>
  <c r="N1478" i="14"/>
  <c r="C1473" i="14"/>
  <c r="N1473" i="14" s="1"/>
  <c r="C1471" i="14"/>
  <c r="N1471" i="14" s="1"/>
  <c r="N1468" i="14"/>
  <c r="C1456" i="14"/>
  <c r="N1456" i="14" s="1"/>
  <c r="C1451" i="14"/>
  <c r="N1451" i="14" s="1"/>
  <c r="N1446" i="14"/>
  <c r="C1441" i="14"/>
  <c r="N1441" i="14" s="1"/>
  <c r="C1439" i="14"/>
  <c r="N1439" i="14" s="1"/>
  <c r="C1424" i="14"/>
  <c r="N1424" i="14" s="1"/>
  <c r="C1419" i="14"/>
  <c r="N1419" i="14" s="1"/>
  <c r="C1409" i="14"/>
  <c r="N1409" i="14" s="1"/>
  <c r="C1407" i="14"/>
  <c r="N1407" i="14" s="1"/>
  <c r="C1392" i="14"/>
  <c r="N1392" i="14" s="1"/>
  <c r="C1387" i="14"/>
  <c r="N1387" i="14" s="1"/>
  <c r="C1377" i="14"/>
  <c r="N1377" i="14" s="1"/>
  <c r="C1375" i="14"/>
  <c r="N1375" i="14" s="1"/>
  <c r="C1360" i="14"/>
  <c r="N1360" i="14" s="1"/>
  <c r="C1355" i="14"/>
  <c r="N1355" i="14" s="1"/>
  <c r="C1345" i="14"/>
  <c r="N1345" i="14" s="1"/>
  <c r="C1343" i="14"/>
  <c r="N1343" i="14" s="1"/>
  <c r="C1328" i="14"/>
  <c r="N1328" i="14" s="1"/>
  <c r="C1323" i="14"/>
  <c r="N1323" i="14" s="1"/>
  <c r="C1313" i="14"/>
  <c r="N1313" i="14" s="1"/>
  <c r="C1311" i="14"/>
  <c r="N1311" i="14" s="1"/>
  <c r="C1296" i="14"/>
  <c r="N1296" i="14" s="1"/>
  <c r="C1291" i="14"/>
  <c r="N1291" i="14" s="1"/>
  <c r="C1281" i="14"/>
  <c r="N1281" i="14" s="1"/>
  <c r="C1279" i="14"/>
  <c r="N1279" i="14" s="1"/>
  <c r="C1264" i="14"/>
  <c r="N1264" i="14" s="1"/>
  <c r="C1259" i="14"/>
  <c r="N1259" i="14" s="1"/>
  <c r="C1249" i="14"/>
  <c r="N1249" i="14" s="1"/>
  <c r="C1247" i="14"/>
  <c r="N1247" i="14" s="1"/>
  <c r="C1232" i="14"/>
  <c r="N1232" i="14" s="1"/>
  <c r="C1227" i="14"/>
  <c r="N1227" i="14" s="1"/>
  <c r="C1217" i="14"/>
  <c r="N1217" i="14" s="1"/>
  <c r="C1215" i="14"/>
  <c r="N1215" i="14" s="1"/>
  <c r="C1539" i="14"/>
  <c r="N1539" i="14" s="1"/>
  <c r="C1531" i="14"/>
  <c r="N1531" i="14" s="1"/>
  <c r="C1515" i="14"/>
  <c r="N1515" i="14" s="1"/>
  <c r="C1499" i="14"/>
  <c r="N1499" i="14" s="1"/>
  <c r="C1489" i="14"/>
  <c r="N1489" i="14" s="1"/>
  <c r="C1472" i="14"/>
  <c r="N1472" i="14" s="1"/>
  <c r="C1467" i="14"/>
  <c r="N1467" i="14" s="1"/>
  <c r="C1457" i="14"/>
  <c r="N1457" i="14" s="1"/>
  <c r="C1408" i="14"/>
  <c r="N1408" i="14" s="1"/>
  <c r="C1393" i="14"/>
  <c r="N1393" i="14" s="1"/>
  <c r="C1376" i="14"/>
  <c r="N1376" i="14" s="1"/>
  <c r="C1371" i="14"/>
  <c r="N1371" i="14" s="1"/>
  <c r="C1327" i="14"/>
  <c r="N1327" i="14" s="1"/>
  <c r="C1295" i="14"/>
  <c r="N1295" i="14" s="1"/>
  <c r="C1280" i="14"/>
  <c r="N1280" i="14" s="1"/>
  <c r="C1265" i="14"/>
  <c r="N1265" i="14" s="1"/>
  <c r="C1243" i="14"/>
  <c r="N1243" i="14" s="1"/>
  <c r="C1529" i="14"/>
  <c r="N1529" i="14" s="1"/>
  <c r="N1518" i="14"/>
  <c r="C1513" i="14"/>
  <c r="N1513" i="14" s="1"/>
  <c r="C1505" i="14"/>
  <c r="N1505" i="14" s="1"/>
  <c r="N1492" i="14"/>
  <c r="C1480" i="14"/>
  <c r="N1480" i="14" s="1"/>
  <c r="N1470" i="14"/>
  <c r="C1465" i="14"/>
  <c r="N1465" i="14" s="1"/>
  <c r="N1460" i="14"/>
  <c r="C1448" i="14"/>
  <c r="N1448" i="14" s="1"/>
  <c r="C1443" i="14"/>
  <c r="N1443" i="14" s="1"/>
  <c r="C1541" i="14"/>
  <c r="N1541" i="14" s="1"/>
  <c r="N1538" i="14"/>
  <c r="C1536" i="14"/>
  <c r="N1536" i="14" s="1"/>
  <c r="C1533" i="14"/>
  <c r="N1533" i="14" s="1"/>
  <c r="N1530" i="14"/>
  <c r="C1528" i="14"/>
  <c r="N1528" i="14" s="1"/>
  <c r="C1525" i="14"/>
  <c r="N1525" i="14" s="1"/>
  <c r="N1522" i="14"/>
  <c r="C1520" i="14"/>
  <c r="N1520" i="14" s="1"/>
  <c r="C1517" i="14"/>
  <c r="N1517" i="14" s="1"/>
  <c r="N1514" i="14"/>
  <c r="C1512" i="14"/>
  <c r="N1512" i="14" s="1"/>
  <c r="C1509" i="14"/>
  <c r="N1509" i="14" s="1"/>
  <c r="N1506" i="14"/>
  <c r="C1504" i="14"/>
  <c r="N1504" i="14" s="1"/>
  <c r="C1501" i="14"/>
  <c r="N1501" i="14" s="1"/>
  <c r="N1498" i="14"/>
  <c r="C1496" i="14"/>
  <c r="N1496" i="14" s="1"/>
  <c r="C1494" i="14"/>
  <c r="N1494" i="14" s="1"/>
  <c r="C1491" i="14"/>
  <c r="N1491" i="14" s="1"/>
  <c r="N1486" i="14"/>
  <c r="C1484" i="14"/>
  <c r="N1484" i="14" s="1"/>
  <c r="C1481" i="14"/>
  <c r="N1481" i="14" s="1"/>
  <c r="C1479" i="14"/>
  <c r="N1479" i="14" s="1"/>
  <c r="N1476" i="14"/>
  <c r="C1464" i="14"/>
  <c r="N1464" i="14" s="1"/>
  <c r="C1462" i="14"/>
  <c r="N1462" i="14" s="1"/>
  <c r="C1459" i="14"/>
  <c r="N1459" i="14" s="1"/>
  <c r="N1454" i="14"/>
  <c r="C1452" i="14"/>
  <c r="N1452" i="14" s="1"/>
  <c r="C1449" i="14"/>
  <c r="N1449" i="14" s="1"/>
  <c r="C1447" i="14"/>
  <c r="N1447" i="14" s="1"/>
  <c r="N1444" i="14"/>
  <c r="C1432" i="14"/>
  <c r="N1432" i="14" s="1"/>
  <c r="C1430" i="14"/>
  <c r="N1430" i="14" s="1"/>
  <c r="C1427" i="14"/>
  <c r="N1427" i="14" s="1"/>
  <c r="C1420" i="14"/>
  <c r="N1420" i="14" s="1"/>
  <c r="C1417" i="14"/>
  <c r="N1417" i="14" s="1"/>
  <c r="C1415" i="14"/>
  <c r="N1415" i="14" s="1"/>
  <c r="C1400" i="14"/>
  <c r="N1400" i="14" s="1"/>
  <c r="C1398" i="14"/>
  <c r="N1398" i="14" s="1"/>
  <c r="C1395" i="14"/>
  <c r="N1395" i="14" s="1"/>
  <c r="C1388" i="14"/>
  <c r="N1388" i="14" s="1"/>
  <c r="C1385" i="14"/>
  <c r="N1385" i="14" s="1"/>
  <c r="C1383" i="14"/>
  <c r="N1383" i="14" s="1"/>
  <c r="C1368" i="14"/>
  <c r="N1368" i="14" s="1"/>
  <c r="C1366" i="14"/>
  <c r="N1366" i="14" s="1"/>
  <c r="C1363" i="14"/>
  <c r="N1363" i="14" s="1"/>
  <c r="C1356" i="14"/>
  <c r="N1356" i="14" s="1"/>
  <c r="C1353" i="14"/>
  <c r="N1353" i="14" s="1"/>
  <c r="C1351" i="14"/>
  <c r="N1351" i="14" s="1"/>
  <c r="C1336" i="14"/>
  <c r="N1336" i="14" s="1"/>
  <c r="C1334" i="14"/>
  <c r="N1334" i="14" s="1"/>
  <c r="C1331" i="14"/>
  <c r="N1331" i="14" s="1"/>
  <c r="C1324" i="14"/>
  <c r="N1324" i="14" s="1"/>
  <c r="C1321" i="14"/>
  <c r="N1321" i="14" s="1"/>
  <c r="C1319" i="14"/>
  <c r="N1319" i="14" s="1"/>
  <c r="C1304" i="14"/>
  <c r="N1304" i="14" s="1"/>
  <c r="C1302" i="14"/>
  <c r="N1302" i="14" s="1"/>
  <c r="C1299" i="14"/>
  <c r="N1299" i="14" s="1"/>
  <c r="C1292" i="14"/>
  <c r="N1292" i="14" s="1"/>
  <c r="C1289" i="14"/>
  <c r="N1289" i="14" s="1"/>
  <c r="C1287" i="14"/>
  <c r="N1287" i="14" s="1"/>
  <c r="C1272" i="14"/>
  <c r="N1272" i="14" s="1"/>
  <c r="C1270" i="14"/>
  <c r="N1270" i="14" s="1"/>
  <c r="C1267" i="14"/>
  <c r="N1267" i="14" s="1"/>
  <c r="C1260" i="14"/>
  <c r="N1260" i="14" s="1"/>
  <c r="C1257" i="14"/>
  <c r="N1257" i="14" s="1"/>
  <c r="C1255" i="14"/>
  <c r="N1255" i="14" s="1"/>
  <c r="C1240" i="14"/>
  <c r="N1240" i="14" s="1"/>
  <c r="C1238" i="14"/>
  <c r="N1238" i="14" s="1"/>
  <c r="C1235" i="14"/>
  <c r="N1235" i="14" s="1"/>
  <c r="C1228" i="14"/>
  <c r="N1228" i="14" s="1"/>
  <c r="C1225" i="14"/>
  <c r="N1225" i="14" s="1"/>
  <c r="C1223" i="14"/>
  <c r="N1223" i="14" s="1"/>
  <c r="C1208" i="14"/>
  <c r="N1208" i="14" s="1"/>
  <c r="C1206" i="14"/>
  <c r="N1206" i="14" s="1"/>
  <c r="C1493" i="14"/>
  <c r="N1493" i="14" s="1"/>
  <c r="N1490" i="14"/>
  <c r="C1485" i="14"/>
  <c r="N1485" i="14" s="1"/>
  <c r="N1482" i="14"/>
  <c r="C1477" i="14"/>
  <c r="N1477" i="14" s="1"/>
  <c r="N1474" i="14"/>
  <c r="C1469" i="14"/>
  <c r="N1469" i="14" s="1"/>
  <c r="N1466" i="14"/>
  <c r="C1461" i="14"/>
  <c r="N1461" i="14" s="1"/>
  <c r="N1458" i="14"/>
  <c r="C1453" i="14"/>
  <c r="N1453" i="14" s="1"/>
  <c r="N1450" i="14"/>
  <c r="C1445" i="14"/>
  <c r="N1445" i="14" s="1"/>
  <c r="N1442" i="14"/>
  <c r="C1437" i="14"/>
  <c r="N1437" i="14" s="1"/>
  <c r="C1429" i="14"/>
  <c r="N1429" i="14" s="1"/>
  <c r="C1421" i="14"/>
  <c r="N1421" i="14" s="1"/>
  <c r="C1413" i="14"/>
  <c r="N1413" i="14" s="1"/>
  <c r="C1405" i="14"/>
  <c r="N1405" i="14" s="1"/>
  <c r="C1397" i="14"/>
  <c r="N1397" i="14" s="1"/>
  <c r="C1389" i="14"/>
  <c r="N1389" i="14" s="1"/>
  <c r="C1381" i="14"/>
  <c r="N1381" i="14" s="1"/>
  <c r="C1373" i="14"/>
  <c r="N1373" i="14" s="1"/>
  <c r="C1365" i="14"/>
  <c r="N1365" i="14" s="1"/>
  <c r="C1357" i="14"/>
  <c r="N1357" i="14" s="1"/>
  <c r="C1349" i="14"/>
  <c r="N1349" i="14" s="1"/>
  <c r="C1341" i="14"/>
  <c r="N1341" i="14" s="1"/>
  <c r="C1333" i="14"/>
  <c r="N1333" i="14" s="1"/>
  <c r="C1325" i="14"/>
  <c r="N1325" i="14" s="1"/>
  <c r="C1317" i="14"/>
  <c r="N1317" i="14" s="1"/>
  <c r="C1309" i="14"/>
  <c r="N1309" i="14" s="1"/>
  <c r="C1301" i="14"/>
  <c r="N1301" i="14" s="1"/>
  <c r="C1293" i="14"/>
  <c r="N1293" i="14" s="1"/>
  <c r="C1285" i="14"/>
  <c r="N1285" i="14" s="1"/>
  <c r="C1277" i="14"/>
  <c r="N1277" i="14" s="1"/>
  <c r="C1269" i="14"/>
  <c r="N1269" i="14" s="1"/>
  <c r="C1261" i="14"/>
  <c r="N1261" i="14" s="1"/>
  <c r="C1253" i="14"/>
  <c r="N1253" i="14" s="1"/>
  <c r="C1245" i="14"/>
  <c r="N1245" i="14" s="1"/>
  <c r="C1237" i="14"/>
  <c r="N1237" i="14" s="1"/>
  <c r="C1229" i="14"/>
  <c r="N1229" i="14" s="1"/>
  <c r="C1221" i="14"/>
  <c r="N1221" i="14" s="1"/>
  <c r="C1213" i="14"/>
  <c r="N1213" i="14" s="1"/>
  <c r="C1205" i="14"/>
  <c r="N1205" i="14" s="1"/>
  <c r="A1130" i="14"/>
  <c r="B1130" i="14"/>
  <c r="A1131" i="14"/>
  <c r="B1131" i="14"/>
  <c r="A1132" i="14"/>
  <c r="B1132" i="14"/>
  <c r="A1133" i="14"/>
  <c r="B1133" i="14"/>
  <c r="A1134" i="14"/>
  <c r="B1134" i="14"/>
  <c r="A1135" i="14"/>
  <c r="B1135" i="14"/>
  <c r="A1136" i="14"/>
  <c r="B1136" i="14"/>
  <c r="A1137" i="14"/>
  <c r="B1137" i="14"/>
  <c r="A1138" i="14"/>
  <c r="B1138" i="14"/>
  <c r="A1139" i="14"/>
  <c r="B1139" i="14"/>
  <c r="A1140" i="14"/>
  <c r="B1140" i="14"/>
  <c r="A1141" i="14"/>
  <c r="B1141" i="14"/>
  <c r="A1142" i="14"/>
  <c r="B1142" i="14"/>
  <c r="A1143" i="14"/>
  <c r="B1143" i="14"/>
  <c r="A1144" i="14"/>
  <c r="B1144" i="14"/>
  <c r="A1145" i="14"/>
  <c r="B1145" i="14"/>
  <c r="A1146" i="14"/>
  <c r="B1146" i="14"/>
  <c r="A1147" i="14"/>
  <c r="B1147" i="14"/>
  <c r="A1148" i="14"/>
  <c r="B1148" i="14"/>
  <c r="A1149" i="14"/>
  <c r="B1149" i="14"/>
  <c r="A1150" i="14"/>
  <c r="B1150" i="14"/>
  <c r="A1151" i="14"/>
  <c r="B1151" i="14"/>
  <c r="A1152" i="14"/>
  <c r="B1152" i="14"/>
  <c r="A1153" i="14"/>
  <c r="B1153" i="14"/>
  <c r="A1154" i="14"/>
  <c r="B1154" i="14"/>
  <c r="A1155" i="14"/>
  <c r="B1155" i="14"/>
  <c r="A1156" i="14"/>
  <c r="B1156" i="14"/>
  <c r="A1157" i="14"/>
  <c r="B1157" i="14"/>
  <c r="A1158" i="14"/>
  <c r="B1158" i="14"/>
  <c r="A1159" i="14"/>
  <c r="B1159" i="14"/>
  <c r="A1160" i="14"/>
  <c r="B1160" i="14"/>
  <c r="A1161" i="14"/>
  <c r="B1161" i="14"/>
  <c r="A1162" i="14"/>
  <c r="B1162" i="14"/>
  <c r="A1163" i="14"/>
  <c r="B1163" i="14"/>
  <c r="A1164" i="14"/>
  <c r="B1164" i="14"/>
  <c r="A1165" i="14"/>
  <c r="B1165" i="14"/>
  <c r="A1166" i="14"/>
  <c r="B1166" i="14"/>
  <c r="A1167" i="14"/>
  <c r="B1167" i="14"/>
  <c r="A1168" i="14"/>
  <c r="B1168" i="14"/>
  <c r="A1169" i="14"/>
  <c r="B1169" i="14"/>
  <c r="A1170" i="14"/>
  <c r="B1170" i="14"/>
  <c r="A1171" i="14"/>
  <c r="B1171" i="14"/>
  <c r="A1172" i="14"/>
  <c r="B1172" i="14"/>
  <c r="A1173" i="14"/>
  <c r="B1173" i="14"/>
  <c r="A1174" i="14"/>
  <c r="B1174" i="14"/>
  <c r="A1175" i="14"/>
  <c r="B1175" i="14"/>
  <c r="A1176" i="14"/>
  <c r="B1176" i="14"/>
  <c r="A1177" i="14"/>
  <c r="B1177" i="14"/>
  <c r="A1178" i="14"/>
  <c r="B1178" i="14"/>
  <c r="A1179" i="14"/>
  <c r="B1179" i="14"/>
  <c r="A1180" i="14"/>
  <c r="B1180" i="14"/>
  <c r="A1181" i="14"/>
  <c r="B1181" i="14"/>
  <c r="A1182" i="14"/>
  <c r="B1182" i="14"/>
  <c r="A1183" i="14"/>
  <c r="B1183" i="14"/>
  <c r="A1184" i="14"/>
  <c r="B1184" i="14"/>
  <c r="A1185" i="14"/>
  <c r="B1185" i="14"/>
  <c r="A1186" i="14"/>
  <c r="B1186" i="14"/>
  <c r="A1187" i="14"/>
  <c r="B1187" i="14"/>
  <c r="A1188" i="14"/>
  <c r="B1188" i="14"/>
  <c r="A1189" i="14"/>
  <c r="B1189" i="14"/>
  <c r="A1190" i="14"/>
  <c r="B1190" i="14"/>
  <c r="A1191" i="14"/>
  <c r="B1191" i="14"/>
  <c r="A1192" i="14"/>
  <c r="B1192" i="14"/>
  <c r="A1193" i="14"/>
  <c r="B1193" i="14"/>
  <c r="A1194" i="14"/>
  <c r="B1194" i="14"/>
  <c r="A1195" i="14"/>
  <c r="B1195" i="14"/>
  <c r="A1196" i="14"/>
  <c r="B1196" i="14"/>
  <c r="A1197" i="14"/>
  <c r="B1197" i="14"/>
  <c r="A1198" i="14"/>
  <c r="B1198" i="14"/>
  <c r="A1199" i="14"/>
  <c r="B1199" i="14"/>
  <c r="A1200" i="14"/>
  <c r="B1200" i="14"/>
  <c r="A1201" i="14"/>
  <c r="B1201" i="14"/>
  <c r="A1202" i="14"/>
  <c r="B1202" i="14"/>
  <c r="A1203" i="14"/>
  <c r="B1203" i="14"/>
  <c r="A1204" i="14"/>
  <c r="B1204" i="14"/>
  <c r="P149" i="17"/>
  <c r="R149" i="17" s="1"/>
  <c r="T149" i="17" s="1"/>
  <c r="A82" i="16" l="1"/>
  <c r="C1203" i="14"/>
  <c r="N1203" i="14" s="1"/>
  <c r="C1193" i="14"/>
  <c r="N1193" i="14" s="1"/>
  <c r="C1191" i="14"/>
  <c r="N1191" i="14" s="1"/>
  <c r="C1187" i="14"/>
  <c r="N1187" i="14" s="1"/>
  <c r="C1171" i="14"/>
  <c r="N1171" i="14" s="1"/>
  <c r="C1163" i="14"/>
  <c r="N1163" i="14" s="1"/>
  <c r="C1161" i="14"/>
  <c r="N1161" i="14" s="1"/>
  <c r="C1153" i="14"/>
  <c r="N1153" i="14" s="1"/>
  <c r="C1147" i="14"/>
  <c r="N1147" i="14" s="1"/>
  <c r="C1139" i="14"/>
  <c r="N1139" i="14" s="1"/>
  <c r="C1137" i="14"/>
  <c r="N1137" i="14" s="1"/>
  <c r="C1194" i="14"/>
  <c r="N1194" i="14" s="1"/>
  <c r="C1190" i="14"/>
  <c r="N1190" i="14" s="1"/>
  <c r="C1166" i="14"/>
  <c r="N1166" i="14" s="1"/>
  <c r="C1158" i="14"/>
  <c r="N1158" i="14" s="1"/>
  <c r="C1142" i="14"/>
  <c r="N1142" i="14" s="1"/>
  <c r="C1178" i="14"/>
  <c r="N1178" i="14" s="1"/>
  <c r="C1134" i="14"/>
  <c r="N1134" i="14" s="1"/>
  <c r="C1181" i="14"/>
  <c r="N1181" i="14" s="1"/>
  <c r="C1175" i="14"/>
  <c r="N1175" i="14" s="1"/>
  <c r="C1131" i="14"/>
  <c r="N1131" i="14" s="1"/>
  <c r="C1204" i="14"/>
  <c r="N1204" i="14" s="1"/>
  <c r="C1195" i="14"/>
  <c r="N1195" i="14" s="1"/>
  <c r="C1180" i="14"/>
  <c r="N1180" i="14" s="1"/>
  <c r="C1172" i="14"/>
  <c r="N1172" i="14" s="1"/>
  <c r="C1148" i="14"/>
  <c r="N1148" i="14" s="1"/>
  <c r="C1143" i="14"/>
  <c r="N1143" i="14" s="1"/>
  <c r="C1202" i="14"/>
  <c r="N1202" i="14" s="1"/>
  <c r="C1200" i="14"/>
  <c r="N1200" i="14" s="1"/>
  <c r="C1185" i="14"/>
  <c r="N1185" i="14" s="1"/>
  <c r="C1170" i="14"/>
  <c r="N1170" i="14" s="1"/>
  <c r="C1146" i="14"/>
  <c r="N1146" i="14" s="1"/>
  <c r="C1196" i="14"/>
  <c r="N1196" i="14" s="1"/>
  <c r="C1188" i="14"/>
  <c r="N1188" i="14" s="1"/>
  <c r="C1179" i="14"/>
  <c r="N1179" i="14" s="1"/>
  <c r="C1176" i="14"/>
  <c r="N1176" i="14" s="1"/>
  <c r="C1173" i="14"/>
  <c r="N1173" i="14" s="1"/>
  <c r="C1164" i="14"/>
  <c r="N1164" i="14" s="1"/>
  <c r="C1159" i="14"/>
  <c r="N1159" i="14" s="1"/>
  <c r="C1154" i="14"/>
  <c r="N1154" i="14" s="1"/>
  <c r="C1149" i="14"/>
  <c r="N1149" i="14" s="1"/>
  <c r="C1144" i="14"/>
  <c r="N1144" i="14" s="1"/>
  <c r="C1132" i="14"/>
  <c r="N1132" i="14" s="1"/>
  <c r="C1192" i="14"/>
  <c r="N1192" i="14" s="1"/>
  <c r="C1189" i="14"/>
  <c r="N1189" i="14" s="1"/>
  <c r="C1165" i="14"/>
  <c r="N1165" i="14" s="1"/>
  <c r="C1160" i="14"/>
  <c r="N1160" i="14" s="1"/>
  <c r="C1138" i="14"/>
  <c r="N1138" i="14" s="1"/>
  <c r="C1133" i="14"/>
  <c r="N1133" i="14" s="1"/>
  <c r="C1198" i="14"/>
  <c r="N1198" i="14" s="1"/>
  <c r="C1183" i="14"/>
  <c r="N1183" i="14" s="1"/>
  <c r="C1168" i="14"/>
  <c r="N1168" i="14" s="1"/>
  <c r="C1156" i="14"/>
  <c r="N1156" i="14" s="1"/>
  <c r="C1151" i="14"/>
  <c r="N1151" i="14" s="1"/>
  <c r="C1141" i="14"/>
  <c r="N1141" i="14" s="1"/>
  <c r="C1136" i="14"/>
  <c r="N1136" i="14" s="1"/>
  <c r="C1201" i="14"/>
  <c r="N1201" i="14" s="1"/>
  <c r="C1199" i="14"/>
  <c r="N1199" i="14" s="1"/>
  <c r="C1197" i="14"/>
  <c r="N1197" i="14" s="1"/>
  <c r="C1186" i="14"/>
  <c r="N1186" i="14" s="1"/>
  <c r="C1184" i="14"/>
  <c r="N1184" i="14" s="1"/>
  <c r="C1182" i="14"/>
  <c r="N1182" i="14" s="1"/>
  <c r="C1177" i="14"/>
  <c r="N1177" i="14" s="1"/>
  <c r="C1174" i="14"/>
  <c r="N1174" i="14" s="1"/>
  <c r="C1169" i="14"/>
  <c r="N1169" i="14" s="1"/>
  <c r="C1167" i="14"/>
  <c r="N1167" i="14" s="1"/>
  <c r="C1162" i="14"/>
  <c r="N1162" i="14" s="1"/>
  <c r="C1157" i="14"/>
  <c r="N1157" i="14" s="1"/>
  <c r="C1155" i="14"/>
  <c r="N1155" i="14" s="1"/>
  <c r="C1152" i="14"/>
  <c r="N1152" i="14" s="1"/>
  <c r="C1150" i="14"/>
  <c r="N1150" i="14" s="1"/>
  <c r="C1145" i="14"/>
  <c r="N1145" i="14" s="1"/>
  <c r="C1140" i="14"/>
  <c r="N1140" i="14" s="1"/>
  <c r="C1135" i="14"/>
  <c r="N1135" i="14" s="1"/>
  <c r="C1130" i="14"/>
  <c r="N1130" i="14" s="1"/>
  <c r="A83" i="16" l="1"/>
  <c r="A1108" i="14"/>
  <c r="B1108" i="14"/>
  <c r="A1109" i="14"/>
  <c r="B1109" i="14"/>
  <c r="A1110" i="14"/>
  <c r="B1110" i="14"/>
  <c r="A1111" i="14"/>
  <c r="B1111" i="14"/>
  <c r="A1112" i="14"/>
  <c r="B1112" i="14"/>
  <c r="A1113" i="14"/>
  <c r="B1113" i="14"/>
  <c r="A1114" i="14"/>
  <c r="B1114" i="14"/>
  <c r="A1115" i="14"/>
  <c r="B1115" i="14"/>
  <c r="A1116" i="14"/>
  <c r="B1116" i="14"/>
  <c r="A1117" i="14"/>
  <c r="B1117" i="14"/>
  <c r="A1118" i="14"/>
  <c r="B1118" i="14"/>
  <c r="A1119" i="14"/>
  <c r="B1119" i="14"/>
  <c r="A1120" i="14"/>
  <c r="B1120" i="14"/>
  <c r="A1121" i="14"/>
  <c r="B1121" i="14"/>
  <c r="A1122" i="14"/>
  <c r="B1122" i="14"/>
  <c r="A1123" i="14"/>
  <c r="B1123" i="14"/>
  <c r="A1124" i="14"/>
  <c r="B1124" i="14"/>
  <c r="A1125" i="14"/>
  <c r="B1125" i="14"/>
  <c r="A1126" i="14"/>
  <c r="B1126" i="14"/>
  <c r="A1127" i="14"/>
  <c r="B1127" i="14"/>
  <c r="A1128" i="14"/>
  <c r="B1128" i="14"/>
  <c r="A1129" i="14"/>
  <c r="B1129" i="14"/>
  <c r="H14" i="17"/>
  <c r="G14" i="17"/>
  <c r="B13" i="17"/>
  <c r="H13" i="17"/>
  <c r="G13" i="17"/>
  <c r="H12" i="17"/>
  <c r="G12" i="17"/>
  <c r="D11" i="17"/>
  <c r="C11" i="17" s="1"/>
  <c r="H11" i="17"/>
  <c r="G11" i="17"/>
  <c r="D10" i="17"/>
  <c r="H10" i="17"/>
  <c r="G10" i="17"/>
  <c r="B9" i="17"/>
  <c r="H9" i="17"/>
  <c r="G9" i="17"/>
  <c r="B8" i="17"/>
  <c r="H8" i="17"/>
  <c r="G8" i="17"/>
  <c r="B7" i="17"/>
  <c r="H7" i="17"/>
  <c r="G7" i="17"/>
  <c r="B124" i="17"/>
  <c r="H124" i="17"/>
  <c r="G124" i="17"/>
  <c r="D123" i="17"/>
  <c r="C123" i="17" s="1"/>
  <c r="H123" i="17"/>
  <c r="G123" i="17"/>
  <c r="B122" i="17"/>
  <c r="H122" i="17"/>
  <c r="G122" i="17"/>
  <c r="D121" i="17"/>
  <c r="C121" i="17" s="1"/>
  <c r="H121" i="17"/>
  <c r="G121" i="17"/>
  <c r="B120" i="17"/>
  <c r="H120" i="17"/>
  <c r="G120" i="17"/>
  <c r="B119" i="17"/>
  <c r="H119" i="17"/>
  <c r="G119" i="17"/>
  <c r="B118" i="17"/>
  <c r="H118" i="17"/>
  <c r="G118" i="17"/>
  <c r="B117" i="17"/>
  <c r="H117" i="17"/>
  <c r="G117" i="17"/>
  <c r="D116" i="17"/>
  <c r="C116" i="17" s="1"/>
  <c r="H116" i="17"/>
  <c r="G116" i="17"/>
  <c r="D115" i="17"/>
  <c r="C115" i="17" s="1"/>
  <c r="H115" i="17"/>
  <c r="G115" i="17"/>
  <c r="D114" i="17"/>
  <c r="C114" i="17" s="1"/>
  <c r="H114" i="17"/>
  <c r="G114" i="17"/>
  <c r="D113" i="17"/>
  <c r="C113" i="17" s="1"/>
  <c r="H113" i="17"/>
  <c r="G113" i="17"/>
  <c r="D112" i="17"/>
  <c r="C112" i="17" s="1"/>
  <c r="H112" i="17"/>
  <c r="G112" i="17"/>
  <c r="D111" i="17"/>
  <c r="C111" i="17" s="1"/>
  <c r="H111" i="17"/>
  <c r="G111" i="17"/>
  <c r="D110" i="17"/>
  <c r="C110" i="17" s="1"/>
  <c r="H110" i="17"/>
  <c r="G110" i="17"/>
  <c r="D109" i="17"/>
  <c r="C109" i="17" s="1"/>
  <c r="H109" i="17"/>
  <c r="G109" i="17"/>
  <c r="B108" i="17"/>
  <c r="H108" i="17"/>
  <c r="G108" i="17"/>
  <c r="D107" i="17"/>
  <c r="C107" i="17" s="1"/>
  <c r="H107" i="17"/>
  <c r="G107" i="17"/>
  <c r="D106" i="17"/>
  <c r="C106" i="17" s="1"/>
  <c r="H106" i="17"/>
  <c r="G106" i="17"/>
  <c r="D105" i="17"/>
  <c r="C105" i="17" s="1"/>
  <c r="H105" i="17"/>
  <c r="G105" i="17"/>
  <c r="B104" i="17"/>
  <c r="H104" i="17"/>
  <c r="G104" i="17"/>
  <c r="D103" i="17"/>
  <c r="C103" i="17" s="1"/>
  <c r="H103" i="17"/>
  <c r="G103" i="17"/>
  <c r="H102" i="17"/>
  <c r="G102" i="17"/>
  <c r="B101" i="17"/>
  <c r="H101" i="17"/>
  <c r="G101" i="17"/>
  <c r="H100" i="17"/>
  <c r="G100" i="17"/>
  <c r="D99" i="17"/>
  <c r="C99" i="17" s="1"/>
  <c r="H99" i="17"/>
  <c r="G99" i="17"/>
  <c r="H98" i="17"/>
  <c r="G98" i="17"/>
  <c r="D97" i="17"/>
  <c r="C97" i="17" s="1"/>
  <c r="H97" i="17"/>
  <c r="G97" i="17"/>
  <c r="B96" i="17"/>
  <c r="H96" i="17"/>
  <c r="G96" i="17"/>
  <c r="B95" i="17"/>
  <c r="H95" i="17"/>
  <c r="G95" i="17"/>
  <c r="B94" i="17"/>
  <c r="H94" i="17"/>
  <c r="G94" i="17"/>
  <c r="B93" i="17"/>
  <c r="H93" i="17"/>
  <c r="G93" i="17"/>
  <c r="D92" i="17"/>
  <c r="C92" i="17" s="1"/>
  <c r="H92" i="17"/>
  <c r="G92" i="17"/>
  <c r="D91" i="17"/>
  <c r="C91" i="17" s="1"/>
  <c r="H91" i="17"/>
  <c r="G91" i="17"/>
  <c r="D90" i="17"/>
  <c r="C90" i="17" s="1"/>
  <c r="H90" i="17"/>
  <c r="G90" i="17"/>
  <c r="B89" i="17"/>
  <c r="H89" i="17"/>
  <c r="G89" i="17"/>
  <c r="D88" i="17"/>
  <c r="C88" i="17" s="1"/>
  <c r="H88" i="17"/>
  <c r="G88" i="17"/>
  <c r="D87" i="17"/>
  <c r="C87" i="17" s="1"/>
  <c r="H87" i="17"/>
  <c r="G87" i="17"/>
  <c r="B86" i="17"/>
  <c r="H86" i="17"/>
  <c r="G86" i="17"/>
  <c r="B85" i="17"/>
  <c r="H85" i="17"/>
  <c r="G85" i="17"/>
  <c r="H84" i="17"/>
  <c r="G84" i="17"/>
  <c r="B83" i="17"/>
  <c r="H83" i="17"/>
  <c r="G83" i="17"/>
  <c r="H82" i="17"/>
  <c r="G82" i="17"/>
  <c r="D81" i="17"/>
  <c r="C81" i="17" s="1"/>
  <c r="H81" i="17"/>
  <c r="G81" i="17"/>
  <c r="B80" i="17"/>
  <c r="H80" i="17"/>
  <c r="G80" i="17"/>
  <c r="D79" i="17"/>
  <c r="C79" i="17" s="1"/>
  <c r="H79" i="17"/>
  <c r="G79" i="17"/>
  <c r="D78" i="17"/>
  <c r="C78" i="17" s="1"/>
  <c r="H78" i="17"/>
  <c r="G78" i="17"/>
  <c r="B77" i="17"/>
  <c r="H77" i="17"/>
  <c r="G77" i="17"/>
  <c r="B76" i="17"/>
  <c r="H76" i="17"/>
  <c r="G76" i="17"/>
  <c r="D75" i="17"/>
  <c r="C75" i="17" s="1"/>
  <c r="H75" i="17"/>
  <c r="G75" i="17"/>
  <c r="D74" i="17"/>
  <c r="C74" i="17" s="1"/>
  <c r="H74" i="17"/>
  <c r="G74" i="17"/>
  <c r="B73" i="17"/>
  <c r="H73" i="17"/>
  <c r="G73" i="17"/>
  <c r="D72" i="17"/>
  <c r="C72" i="17" s="1"/>
  <c r="H72" i="17"/>
  <c r="G72" i="17"/>
  <c r="B71" i="17"/>
  <c r="H71" i="17"/>
  <c r="G71" i="17"/>
  <c r="D70" i="17"/>
  <c r="C70" i="17" s="1"/>
  <c r="H70" i="17"/>
  <c r="G70" i="17"/>
  <c r="B69" i="17"/>
  <c r="H69" i="17"/>
  <c r="G69" i="17"/>
  <c r="D68" i="17"/>
  <c r="C68" i="17" s="1"/>
  <c r="H68" i="17"/>
  <c r="G68" i="17"/>
  <c r="D67" i="17"/>
  <c r="C67" i="17" s="1"/>
  <c r="H67" i="17"/>
  <c r="G67" i="17"/>
  <c r="B66" i="17"/>
  <c r="H66" i="17"/>
  <c r="G66" i="17"/>
  <c r="B65" i="17"/>
  <c r="H65" i="17"/>
  <c r="G65" i="17"/>
  <c r="B64" i="17"/>
  <c r="H64" i="17"/>
  <c r="G64" i="17"/>
  <c r="B63" i="17"/>
  <c r="H63" i="17"/>
  <c r="G63" i="17"/>
  <c r="D62" i="17"/>
  <c r="C62" i="17" s="1"/>
  <c r="H62" i="17"/>
  <c r="G62" i="17"/>
  <c r="D61" i="17"/>
  <c r="C61" i="17" s="1"/>
  <c r="H61" i="17"/>
  <c r="G61" i="17"/>
  <c r="D60" i="17"/>
  <c r="C60" i="17" s="1"/>
  <c r="H60" i="17"/>
  <c r="G60" i="17"/>
  <c r="H59" i="17"/>
  <c r="G59" i="17"/>
  <c r="D58" i="17"/>
  <c r="C58" i="17" s="1"/>
  <c r="H58" i="17"/>
  <c r="G58" i="17"/>
  <c r="D57" i="17"/>
  <c r="C57" i="17" s="1"/>
  <c r="H57" i="17"/>
  <c r="G57" i="17"/>
  <c r="D56" i="17"/>
  <c r="C56" i="17" s="1"/>
  <c r="H56" i="17"/>
  <c r="G56" i="17"/>
  <c r="B55" i="17"/>
  <c r="H55" i="17"/>
  <c r="G55" i="17"/>
  <c r="B54" i="17"/>
  <c r="H54" i="17"/>
  <c r="G54" i="17"/>
  <c r="B53" i="17"/>
  <c r="H53" i="17"/>
  <c r="G53" i="17"/>
  <c r="B52" i="17"/>
  <c r="H52" i="17"/>
  <c r="G52" i="17"/>
  <c r="D51" i="17"/>
  <c r="C51" i="17" s="1"/>
  <c r="H51" i="17"/>
  <c r="G51" i="17"/>
  <c r="D50" i="17"/>
  <c r="C50" i="17" s="1"/>
  <c r="H50" i="17"/>
  <c r="G50" i="17"/>
  <c r="D49" i="17"/>
  <c r="C49" i="17" s="1"/>
  <c r="H49" i="17"/>
  <c r="G49" i="17"/>
  <c r="D48" i="17"/>
  <c r="C48" i="17" s="1"/>
  <c r="H48" i="17"/>
  <c r="G48" i="17"/>
  <c r="D47" i="17"/>
  <c r="C47" i="17" s="1"/>
  <c r="H47" i="17"/>
  <c r="G47" i="17"/>
  <c r="B46" i="17"/>
  <c r="H46" i="17"/>
  <c r="G46" i="17"/>
  <c r="D45" i="17"/>
  <c r="C45" i="17" s="1"/>
  <c r="H45" i="17"/>
  <c r="G45" i="17"/>
  <c r="D44" i="17"/>
  <c r="C44" i="17" s="1"/>
  <c r="H44" i="17"/>
  <c r="G44" i="17"/>
  <c r="B43" i="17"/>
  <c r="H43" i="17"/>
  <c r="G43" i="17"/>
  <c r="D42" i="17"/>
  <c r="C42" i="17" s="1"/>
  <c r="H42" i="17"/>
  <c r="G42" i="17"/>
  <c r="D41" i="17"/>
  <c r="C41" i="17" s="1"/>
  <c r="H41" i="17"/>
  <c r="G41" i="17"/>
  <c r="B40" i="17"/>
  <c r="H40" i="17"/>
  <c r="G40" i="17"/>
  <c r="D39" i="17"/>
  <c r="C39" i="17" s="1"/>
  <c r="H39" i="17"/>
  <c r="G39" i="17"/>
  <c r="D38" i="17"/>
  <c r="C38" i="17" s="1"/>
  <c r="H38" i="17"/>
  <c r="G38" i="17"/>
  <c r="B37" i="17"/>
  <c r="H37" i="17"/>
  <c r="G37" i="17"/>
  <c r="D36" i="17"/>
  <c r="C36" i="17" s="1"/>
  <c r="H36" i="17"/>
  <c r="G36" i="17"/>
  <c r="H35" i="17"/>
  <c r="G35" i="17"/>
  <c r="D34" i="17"/>
  <c r="C34" i="17" s="1"/>
  <c r="H34" i="17"/>
  <c r="G34" i="17"/>
  <c r="D33" i="17"/>
  <c r="C33" i="17" s="1"/>
  <c r="H33" i="17"/>
  <c r="G33" i="17"/>
  <c r="D32" i="17"/>
  <c r="C32" i="17" s="1"/>
  <c r="H32" i="17"/>
  <c r="G32" i="17"/>
  <c r="B31" i="17"/>
  <c r="H31" i="17"/>
  <c r="G31" i="17"/>
  <c r="B30" i="17"/>
  <c r="H30" i="17"/>
  <c r="G30" i="17"/>
  <c r="B29" i="17"/>
  <c r="H29" i="17"/>
  <c r="G29" i="17"/>
  <c r="B28" i="17"/>
  <c r="H28" i="17"/>
  <c r="G28" i="17"/>
  <c r="B27" i="17"/>
  <c r="H27" i="17"/>
  <c r="G27" i="17"/>
  <c r="D26" i="17"/>
  <c r="C26" i="17" s="1"/>
  <c r="H26" i="17"/>
  <c r="G26" i="17"/>
  <c r="D25" i="17"/>
  <c r="C25" i="17" s="1"/>
  <c r="H25" i="17"/>
  <c r="G25" i="17"/>
  <c r="H24" i="17"/>
  <c r="G24" i="17"/>
  <c r="D23" i="17"/>
  <c r="C23" i="17" s="1"/>
  <c r="H23" i="17"/>
  <c r="G23" i="17"/>
  <c r="D22" i="17"/>
  <c r="C22" i="17" s="1"/>
  <c r="H22" i="17"/>
  <c r="G22" i="17"/>
  <c r="B21" i="17"/>
  <c r="H21" i="17"/>
  <c r="G21" i="17"/>
  <c r="D20" i="17"/>
  <c r="C20" i="17" s="1"/>
  <c r="H20" i="17"/>
  <c r="G20" i="17"/>
  <c r="B19" i="17"/>
  <c r="H19" i="17"/>
  <c r="G19" i="17"/>
  <c r="D18" i="17"/>
  <c r="C18" i="17" s="1"/>
  <c r="H18" i="17"/>
  <c r="G18" i="17"/>
  <c r="B17" i="17"/>
  <c r="H17" i="17"/>
  <c r="G17" i="17"/>
  <c r="B16" i="17"/>
  <c r="H16" i="17"/>
  <c r="G16" i="17"/>
  <c r="D15" i="17"/>
  <c r="H15" i="17"/>
  <c r="G15" i="17"/>
  <c r="D6" i="17"/>
  <c r="G6" i="17"/>
  <c r="B5" i="14"/>
  <c r="A1107" i="14"/>
  <c r="A1106" i="14"/>
  <c r="A1105" i="14"/>
  <c r="A1104" i="14"/>
  <c r="A1103" i="14"/>
  <c r="A1102" i="14"/>
  <c r="A1101" i="14"/>
  <c r="A1100" i="14"/>
  <c r="A1099" i="14"/>
  <c r="A1098" i="14"/>
  <c r="A1097" i="14"/>
  <c r="A1096" i="14"/>
  <c r="A1095" i="14"/>
  <c r="A1094" i="14"/>
  <c r="A1093" i="14"/>
  <c r="A1092" i="14"/>
  <c r="A1091" i="14"/>
  <c r="A1090" i="14"/>
  <c r="A1089" i="14"/>
  <c r="A1088" i="14"/>
  <c r="A1087" i="14"/>
  <c r="A1086" i="14"/>
  <c r="A1085" i="14"/>
  <c r="A1084" i="14"/>
  <c r="A1083" i="14"/>
  <c r="A1082" i="14"/>
  <c r="A1081" i="14"/>
  <c r="A1080" i="14"/>
  <c r="A1079" i="14"/>
  <c r="A1078" i="14"/>
  <c r="A1077" i="14"/>
  <c r="A1076" i="14"/>
  <c r="A1075" i="14"/>
  <c r="A1074" i="14"/>
  <c r="A1073" i="14"/>
  <c r="A1072" i="14"/>
  <c r="A1071" i="14"/>
  <c r="A1070" i="14"/>
  <c r="A1069" i="14"/>
  <c r="A1068" i="14"/>
  <c r="A1067" i="14"/>
  <c r="A1066" i="14"/>
  <c r="A1065" i="14"/>
  <c r="A1064" i="14"/>
  <c r="A1063" i="14"/>
  <c r="A1062" i="14"/>
  <c r="A1061" i="14"/>
  <c r="A1060" i="14"/>
  <c r="A1059" i="14"/>
  <c r="A1058" i="14"/>
  <c r="A1057" i="14"/>
  <c r="A1056" i="14"/>
  <c r="A1055" i="14"/>
  <c r="A1054" i="14"/>
  <c r="A1053" i="14"/>
  <c r="A1052" i="14"/>
  <c r="A1051" i="14"/>
  <c r="A1050" i="14"/>
  <c r="A1049" i="14"/>
  <c r="A1048" i="14"/>
  <c r="A1047" i="14"/>
  <c r="A1046" i="14"/>
  <c r="A1045" i="14"/>
  <c r="A1044" i="14"/>
  <c r="A1043" i="14"/>
  <c r="A1042" i="14"/>
  <c r="A1041" i="14"/>
  <c r="A1040" i="14"/>
  <c r="A1039" i="14"/>
  <c r="A1038" i="14"/>
  <c r="A1037" i="14"/>
  <c r="A1036" i="14"/>
  <c r="A1035" i="14"/>
  <c r="A1034" i="14"/>
  <c r="A1033" i="14"/>
  <c r="A1032" i="14"/>
  <c r="A1031" i="14"/>
  <c r="A1030" i="14"/>
  <c r="A1029" i="14"/>
  <c r="A1028" i="14"/>
  <c r="A1027" i="14"/>
  <c r="A1026" i="14"/>
  <c r="A1025" i="14"/>
  <c r="A1024" i="14"/>
  <c r="A1023" i="14"/>
  <c r="A1022" i="14"/>
  <c r="A1021" i="14"/>
  <c r="A1020" i="14"/>
  <c r="A1019" i="14"/>
  <c r="A1018" i="14"/>
  <c r="A1017" i="14"/>
  <c r="A1016" i="14"/>
  <c r="A1015" i="14"/>
  <c r="A1014" i="14"/>
  <c r="A1013" i="14"/>
  <c r="A1012" i="14"/>
  <c r="A1011" i="14"/>
  <c r="A1010" i="14"/>
  <c r="A1009" i="14"/>
  <c r="A1008" i="14"/>
  <c r="A1007" i="14"/>
  <c r="A1006" i="14"/>
  <c r="A1005" i="14"/>
  <c r="A1004" i="14"/>
  <c r="A1003" i="14"/>
  <c r="A1002" i="14"/>
  <c r="A1001" i="14"/>
  <c r="A1000" i="14"/>
  <c r="A999" i="14"/>
  <c r="A998" i="14"/>
  <c r="A997" i="14"/>
  <c r="A996" i="14"/>
  <c r="A995" i="14"/>
  <c r="A994" i="14"/>
  <c r="A993" i="14"/>
  <c r="A992" i="14"/>
  <c r="A991" i="14"/>
  <c r="A990" i="14"/>
  <c r="A989" i="14"/>
  <c r="A988" i="14"/>
  <c r="A987" i="14"/>
  <c r="A986" i="14"/>
  <c r="A985" i="14"/>
  <c r="A984" i="14"/>
  <c r="A983" i="14"/>
  <c r="A982" i="14"/>
  <c r="A981" i="14"/>
  <c r="A980" i="14"/>
  <c r="A979" i="14"/>
  <c r="A978" i="14"/>
  <c r="A977" i="14"/>
  <c r="A976" i="14"/>
  <c r="A975" i="14"/>
  <c r="A974" i="14"/>
  <c r="A973" i="14"/>
  <c r="A972" i="14"/>
  <c r="A971" i="14"/>
  <c r="A970" i="14"/>
  <c r="A969" i="14"/>
  <c r="A968" i="14"/>
  <c r="A967" i="14"/>
  <c r="A966" i="14"/>
  <c r="A965" i="14"/>
  <c r="A964" i="14"/>
  <c r="A963" i="14"/>
  <c r="A962" i="14"/>
  <c r="A961" i="14"/>
  <c r="A960" i="14"/>
  <c r="A959" i="14"/>
  <c r="A958" i="14"/>
  <c r="A957" i="14"/>
  <c r="A956" i="14"/>
  <c r="A955" i="14"/>
  <c r="A954" i="14"/>
  <c r="A953" i="14"/>
  <c r="A952" i="14"/>
  <c r="A951" i="14"/>
  <c r="A950" i="14"/>
  <c r="A949" i="14"/>
  <c r="A948" i="14"/>
  <c r="A947" i="14"/>
  <c r="A946" i="14"/>
  <c r="A945" i="14"/>
  <c r="A944" i="14"/>
  <c r="A943" i="14"/>
  <c r="A942" i="14"/>
  <c r="A941" i="14"/>
  <c r="A940" i="14"/>
  <c r="A939" i="14"/>
  <c r="A938" i="14"/>
  <c r="A937" i="14"/>
  <c r="A936" i="14"/>
  <c r="A935" i="14"/>
  <c r="A934" i="14"/>
  <c r="A933" i="14"/>
  <c r="A932" i="14"/>
  <c r="A931" i="14"/>
  <c r="A930" i="14"/>
  <c r="A929" i="14"/>
  <c r="A928" i="14"/>
  <c r="A927" i="14"/>
  <c r="A926" i="14"/>
  <c r="A925" i="14"/>
  <c r="A924" i="14"/>
  <c r="A923" i="14"/>
  <c r="A922" i="14"/>
  <c r="A921" i="14"/>
  <c r="A920" i="14"/>
  <c r="A919" i="14"/>
  <c r="A918" i="14"/>
  <c r="A917" i="14"/>
  <c r="A916" i="14"/>
  <c r="A915" i="14"/>
  <c r="A914" i="14"/>
  <c r="A913" i="14"/>
  <c r="A912" i="14"/>
  <c r="A911" i="14"/>
  <c r="A910" i="14"/>
  <c r="A909" i="14"/>
  <c r="A908" i="14"/>
  <c r="A907" i="14"/>
  <c r="A906" i="14"/>
  <c r="A905" i="14"/>
  <c r="A904" i="14"/>
  <c r="A903" i="14"/>
  <c r="A902" i="14"/>
  <c r="A901" i="14"/>
  <c r="A900" i="14"/>
  <c r="A899" i="14"/>
  <c r="A898" i="14"/>
  <c r="A897" i="14"/>
  <c r="A896" i="14"/>
  <c r="A895" i="14"/>
  <c r="A894" i="14"/>
  <c r="A893" i="14"/>
  <c r="A892" i="14"/>
  <c r="A891" i="14"/>
  <c r="A890" i="14"/>
  <c r="A889" i="14"/>
  <c r="A888" i="14"/>
  <c r="A887" i="14"/>
  <c r="A886" i="14"/>
  <c r="A885" i="14"/>
  <c r="A884" i="14"/>
  <c r="A883" i="14"/>
  <c r="A882" i="14"/>
  <c r="A881" i="14"/>
  <c r="B1107" i="14"/>
  <c r="B1106" i="14"/>
  <c r="B1105" i="14"/>
  <c r="B1104" i="14"/>
  <c r="B1103" i="14"/>
  <c r="B1102" i="14"/>
  <c r="B1101" i="14"/>
  <c r="B1100" i="14"/>
  <c r="B1099" i="14"/>
  <c r="B1098" i="14"/>
  <c r="B1097" i="14"/>
  <c r="B1096" i="14"/>
  <c r="B1095" i="14"/>
  <c r="B1094" i="14"/>
  <c r="B1093" i="14"/>
  <c r="B1092" i="14"/>
  <c r="B1091" i="14"/>
  <c r="B1090" i="14"/>
  <c r="B1089" i="14"/>
  <c r="B1088" i="14"/>
  <c r="B1087" i="14"/>
  <c r="B1086" i="14"/>
  <c r="B1085" i="14"/>
  <c r="B1084" i="14"/>
  <c r="B1083" i="14"/>
  <c r="B1082" i="14"/>
  <c r="B1081" i="14"/>
  <c r="B1080" i="14"/>
  <c r="B1079" i="14"/>
  <c r="B1078" i="14"/>
  <c r="B1077" i="14"/>
  <c r="B1076" i="14"/>
  <c r="B1075" i="14"/>
  <c r="B1074" i="14"/>
  <c r="B1073" i="14"/>
  <c r="B1072" i="14"/>
  <c r="B1071" i="14"/>
  <c r="B1070" i="14"/>
  <c r="B1069" i="14"/>
  <c r="B1068" i="14"/>
  <c r="B1067" i="14"/>
  <c r="B1066" i="14"/>
  <c r="B1065" i="14"/>
  <c r="B1064" i="14"/>
  <c r="B1063" i="14"/>
  <c r="B1062" i="14"/>
  <c r="B1061" i="14"/>
  <c r="B1060" i="14"/>
  <c r="B1059" i="14"/>
  <c r="B1058" i="14"/>
  <c r="B1057" i="14"/>
  <c r="B1056" i="14"/>
  <c r="B1055" i="14"/>
  <c r="B1054" i="14"/>
  <c r="B1053" i="14"/>
  <c r="B1052" i="14"/>
  <c r="B1051" i="14"/>
  <c r="B1050" i="14"/>
  <c r="B1049" i="14"/>
  <c r="B1048" i="14"/>
  <c r="B1047" i="14"/>
  <c r="B1046" i="14"/>
  <c r="B1045" i="14"/>
  <c r="B1044" i="14"/>
  <c r="B1043" i="14"/>
  <c r="B1042" i="14"/>
  <c r="B1041" i="14"/>
  <c r="B1040" i="14"/>
  <c r="B1039" i="14"/>
  <c r="B1038" i="14"/>
  <c r="B1037" i="14"/>
  <c r="B1036" i="14"/>
  <c r="B1035" i="14"/>
  <c r="B1034" i="14"/>
  <c r="B1033" i="14"/>
  <c r="B1032" i="14"/>
  <c r="B1031" i="14"/>
  <c r="B1030" i="14"/>
  <c r="B1029" i="14"/>
  <c r="B1028" i="14"/>
  <c r="B1027" i="14"/>
  <c r="B1026" i="14"/>
  <c r="B1025" i="14"/>
  <c r="B1024" i="14"/>
  <c r="B1023" i="14"/>
  <c r="B1022" i="14"/>
  <c r="B1021" i="14"/>
  <c r="B1020" i="14"/>
  <c r="B1019" i="14"/>
  <c r="B1018" i="14"/>
  <c r="B1017" i="14"/>
  <c r="B1016" i="14"/>
  <c r="B1015" i="14"/>
  <c r="B1014" i="14"/>
  <c r="B1013" i="14"/>
  <c r="B1012" i="14"/>
  <c r="B1011" i="14"/>
  <c r="B1010" i="14"/>
  <c r="B1009" i="14"/>
  <c r="B1008" i="14"/>
  <c r="B1007"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2"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1"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4" i="14"/>
  <c r="B3" i="14"/>
  <c r="B2" i="14"/>
  <c r="A880" i="14"/>
  <c r="A879" i="14"/>
  <c r="A878" i="14"/>
  <c r="A877" i="14"/>
  <c r="A876" i="14"/>
  <c r="A875" i="14"/>
  <c r="A874" i="14"/>
  <c r="A873" i="14"/>
  <c r="A872" i="14"/>
  <c r="A871" i="14"/>
  <c r="A870" i="14"/>
  <c r="A869" i="14"/>
  <c r="A868" i="14"/>
  <c r="A867" i="14"/>
  <c r="A866" i="14"/>
  <c r="A865" i="14"/>
  <c r="A864" i="14"/>
  <c r="A863" i="14"/>
  <c r="A862" i="14"/>
  <c r="A861" i="14"/>
  <c r="A860" i="14"/>
  <c r="A859" i="14"/>
  <c r="A858" i="14"/>
  <c r="A857" i="14"/>
  <c r="A856" i="14"/>
  <c r="A855" i="14"/>
  <c r="A854" i="14"/>
  <c r="A853" i="14"/>
  <c r="A852" i="14"/>
  <c r="A851" i="14"/>
  <c r="A850" i="14"/>
  <c r="A849" i="14"/>
  <c r="A848" i="14"/>
  <c r="A847" i="14"/>
  <c r="A846" i="14"/>
  <c r="A845" i="14"/>
  <c r="A844" i="14"/>
  <c r="A843" i="14"/>
  <c r="A842" i="14"/>
  <c r="A841" i="14"/>
  <c r="A840" i="14"/>
  <c r="A839" i="14"/>
  <c r="A838" i="14"/>
  <c r="A837" i="14"/>
  <c r="A836" i="14"/>
  <c r="A835" i="14"/>
  <c r="A834" i="14"/>
  <c r="A833" i="14"/>
  <c r="A832" i="14"/>
  <c r="A831" i="14"/>
  <c r="A830" i="14"/>
  <c r="A829" i="14"/>
  <c r="A828" i="14"/>
  <c r="A827" i="14"/>
  <c r="A826" i="14"/>
  <c r="A825" i="14"/>
  <c r="A824" i="14"/>
  <c r="A823" i="14"/>
  <c r="A822" i="14"/>
  <c r="A821" i="14"/>
  <c r="A820" i="14"/>
  <c r="A819" i="14"/>
  <c r="A818" i="14"/>
  <c r="A817" i="14"/>
  <c r="A816" i="14"/>
  <c r="A815" i="14"/>
  <c r="A814" i="14"/>
  <c r="A813" i="14"/>
  <c r="A812" i="14"/>
  <c r="A811" i="14"/>
  <c r="A810" i="14"/>
  <c r="A809" i="14"/>
  <c r="A808" i="14"/>
  <c r="A807" i="14"/>
  <c r="A806" i="14"/>
  <c r="A805" i="14"/>
  <c r="A804" i="14"/>
  <c r="A803" i="14"/>
  <c r="A802" i="14"/>
  <c r="A801" i="14"/>
  <c r="A800" i="14"/>
  <c r="A799" i="14"/>
  <c r="A798" i="14"/>
  <c r="A797" i="14"/>
  <c r="A796" i="14"/>
  <c r="A795" i="14"/>
  <c r="A794" i="14"/>
  <c r="A793" i="14"/>
  <c r="A792" i="14"/>
  <c r="A791" i="14"/>
  <c r="A790" i="14"/>
  <c r="A789" i="14"/>
  <c r="A788" i="14"/>
  <c r="A787" i="14"/>
  <c r="A786" i="14"/>
  <c r="A785" i="14"/>
  <c r="A784" i="14"/>
  <c r="A783" i="14"/>
  <c r="A782" i="14"/>
  <c r="A781" i="14"/>
  <c r="A780" i="14"/>
  <c r="A779" i="14"/>
  <c r="A778" i="14"/>
  <c r="A777" i="14"/>
  <c r="A776" i="14"/>
  <c r="A775" i="14"/>
  <c r="A774" i="14"/>
  <c r="A773" i="14"/>
  <c r="A772" i="14"/>
  <c r="A771" i="14"/>
  <c r="A770" i="14"/>
  <c r="A769" i="14"/>
  <c r="A768" i="14"/>
  <c r="A767" i="14"/>
  <c r="A766" i="14"/>
  <c r="A765" i="14"/>
  <c r="A764" i="14"/>
  <c r="A763" i="14"/>
  <c r="A762" i="14"/>
  <c r="A761" i="14"/>
  <c r="A760" i="14"/>
  <c r="A759" i="14"/>
  <c r="A758" i="14"/>
  <c r="A757" i="14"/>
  <c r="A756" i="14"/>
  <c r="A755" i="14"/>
  <c r="A754" i="14"/>
  <c r="A753" i="14"/>
  <c r="A752" i="14"/>
  <c r="A751" i="14"/>
  <c r="A750" i="14"/>
  <c r="A749" i="14"/>
  <c r="A748" i="14"/>
  <c r="A747" i="14"/>
  <c r="A746" i="14"/>
  <c r="A745" i="14"/>
  <c r="A744" i="14"/>
  <c r="A743" i="14"/>
  <c r="A742" i="14"/>
  <c r="A741" i="14"/>
  <c r="A740" i="14"/>
  <c r="A739" i="14"/>
  <c r="A738" i="14"/>
  <c r="A737" i="14"/>
  <c r="A736" i="14"/>
  <c r="A735" i="14"/>
  <c r="A734" i="14"/>
  <c r="A733" i="14"/>
  <c r="A732" i="14"/>
  <c r="A731" i="14"/>
  <c r="A730" i="14"/>
  <c r="A729" i="14"/>
  <c r="A728" i="14"/>
  <c r="A727" i="14"/>
  <c r="A726" i="14"/>
  <c r="A725" i="14"/>
  <c r="A724" i="14"/>
  <c r="A723" i="14"/>
  <c r="A722" i="14"/>
  <c r="A721" i="14"/>
  <c r="A720" i="14"/>
  <c r="A719" i="14"/>
  <c r="A718" i="14"/>
  <c r="A717" i="14"/>
  <c r="A716" i="14"/>
  <c r="A715" i="14"/>
  <c r="A714" i="14"/>
  <c r="A713" i="14"/>
  <c r="A712" i="14"/>
  <c r="A711" i="14"/>
  <c r="A710" i="14"/>
  <c r="A709" i="14"/>
  <c r="A708" i="14"/>
  <c r="A707" i="14"/>
  <c r="A706" i="14"/>
  <c r="A705" i="14"/>
  <c r="A704" i="14"/>
  <c r="A703" i="14"/>
  <c r="A702" i="14"/>
  <c r="A701" i="14"/>
  <c r="A700" i="14"/>
  <c r="A699" i="14"/>
  <c r="A698" i="14"/>
  <c r="A697" i="14"/>
  <c r="A696" i="14"/>
  <c r="A695" i="14"/>
  <c r="A694" i="14"/>
  <c r="A693" i="14"/>
  <c r="A692" i="14"/>
  <c r="A691" i="14"/>
  <c r="A690" i="14"/>
  <c r="A689" i="14"/>
  <c r="A688" i="14"/>
  <c r="A687" i="14"/>
  <c r="A686" i="14"/>
  <c r="A685" i="14"/>
  <c r="A684" i="14"/>
  <c r="A683" i="14"/>
  <c r="A682" i="14"/>
  <c r="A681" i="14"/>
  <c r="A680" i="14"/>
  <c r="A679" i="14"/>
  <c r="A678" i="14"/>
  <c r="A677" i="14"/>
  <c r="A676" i="14"/>
  <c r="A675" i="14"/>
  <c r="A674" i="14"/>
  <c r="A673" i="14"/>
  <c r="A672" i="14"/>
  <c r="A671" i="14"/>
  <c r="A670" i="14"/>
  <c r="A669" i="14"/>
  <c r="A668" i="14"/>
  <c r="A667" i="14"/>
  <c r="A666" i="14"/>
  <c r="A665" i="14"/>
  <c r="A664" i="14"/>
  <c r="A663" i="14"/>
  <c r="A662" i="14"/>
  <c r="A661" i="14"/>
  <c r="A660" i="14"/>
  <c r="A659" i="14"/>
  <c r="A658" i="14"/>
  <c r="A657" i="14"/>
  <c r="A656" i="14"/>
  <c r="A655" i="14"/>
  <c r="A654" i="14"/>
  <c r="A653" i="14"/>
  <c r="A652" i="14"/>
  <c r="A651" i="14"/>
  <c r="A650" i="14"/>
  <c r="A649" i="14"/>
  <c r="A648" i="14"/>
  <c r="A647" i="14"/>
  <c r="A646" i="14"/>
  <c r="A645" i="14"/>
  <c r="A644" i="14"/>
  <c r="A643" i="14"/>
  <c r="A642" i="14"/>
  <c r="A641" i="14"/>
  <c r="A640" i="14"/>
  <c r="A639" i="14"/>
  <c r="A638" i="14"/>
  <c r="A637" i="14"/>
  <c r="A636" i="14"/>
  <c r="A635" i="14"/>
  <c r="A634" i="14"/>
  <c r="A633" i="14"/>
  <c r="A632" i="14"/>
  <c r="A631" i="14"/>
  <c r="A630" i="14"/>
  <c r="A629" i="14"/>
  <c r="A628" i="14"/>
  <c r="A627" i="14"/>
  <c r="A626" i="14"/>
  <c r="A625" i="14"/>
  <c r="A624" i="14"/>
  <c r="A623" i="14"/>
  <c r="A622" i="14"/>
  <c r="A621" i="14"/>
  <c r="A620" i="14"/>
  <c r="A619" i="14"/>
  <c r="A618" i="14"/>
  <c r="A617" i="14"/>
  <c r="A616" i="14"/>
  <c r="A615" i="14"/>
  <c r="A614" i="14"/>
  <c r="A613" i="14"/>
  <c r="A612" i="14"/>
  <c r="A611" i="14"/>
  <c r="A610" i="14"/>
  <c r="A609" i="14"/>
  <c r="A608" i="14"/>
  <c r="A607" i="14"/>
  <c r="A606" i="14"/>
  <c r="A605" i="14"/>
  <c r="A604" i="14"/>
  <c r="A603" i="14"/>
  <c r="A602" i="14"/>
  <c r="A601" i="14"/>
  <c r="A600" i="14"/>
  <c r="A599" i="14"/>
  <c r="A598" i="14"/>
  <c r="A597" i="14"/>
  <c r="A596" i="14"/>
  <c r="A595" i="14"/>
  <c r="A594" i="14"/>
  <c r="A593" i="14"/>
  <c r="A592" i="14"/>
  <c r="A591" i="14"/>
  <c r="A590" i="14"/>
  <c r="A589" i="14"/>
  <c r="A588" i="14"/>
  <c r="A587" i="14"/>
  <c r="A586" i="14"/>
  <c r="A585" i="14"/>
  <c r="A584" i="14"/>
  <c r="A583" i="14"/>
  <c r="A582" i="14"/>
  <c r="A581" i="14"/>
  <c r="A580" i="14"/>
  <c r="A579" i="14"/>
  <c r="A578" i="14"/>
  <c r="A577" i="14"/>
  <c r="A576" i="14"/>
  <c r="A575" i="14"/>
  <c r="A574" i="14"/>
  <c r="A573" i="14"/>
  <c r="A572" i="14"/>
  <c r="A571" i="14"/>
  <c r="A570" i="14"/>
  <c r="A569" i="14"/>
  <c r="A568" i="14"/>
  <c r="A567" i="14"/>
  <c r="A566" i="14"/>
  <c r="A565" i="14"/>
  <c r="A564" i="14"/>
  <c r="A563" i="14"/>
  <c r="A562" i="14"/>
  <c r="A561" i="14"/>
  <c r="A560" i="14"/>
  <c r="A559" i="14"/>
  <c r="A558" i="14"/>
  <c r="A557" i="14"/>
  <c r="A556" i="14"/>
  <c r="A555" i="14"/>
  <c r="A554" i="14"/>
  <c r="A553" i="14"/>
  <c r="A552" i="14"/>
  <c r="A551" i="14"/>
  <c r="A550" i="14"/>
  <c r="A549" i="14"/>
  <c r="A548" i="14"/>
  <c r="A547" i="14"/>
  <c r="A546" i="14"/>
  <c r="A545" i="14"/>
  <c r="A544" i="14"/>
  <c r="A543" i="14"/>
  <c r="A542" i="14"/>
  <c r="A541" i="14"/>
  <c r="A540" i="14"/>
  <c r="A539" i="14"/>
  <c r="A538" i="14"/>
  <c r="A537" i="14"/>
  <c r="A536" i="14"/>
  <c r="A535" i="14"/>
  <c r="A534" i="14"/>
  <c r="A533" i="14"/>
  <c r="A532" i="14"/>
  <c r="A531" i="14"/>
  <c r="A530" i="14"/>
  <c r="A529" i="14"/>
  <c r="A528" i="14"/>
  <c r="A527" i="14"/>
  <c r="A526" i="14"/>
  <c r="A525" i="14"/>
  <c r="A524" i="14"/>
  <c r="A523" i="14"/>
  <c r="A522" i="14"/>
  <c r="A521" i="14"/>
  <c r="A520" i="14"/>
  <c r="A519" i="14"/>
  <c r="A518" i="14"/>
  <c r="A517" i="14"/>
  <c r="A516" i="14"/>
  <c r="A515" i="14"/>
  <c r="A514" i="14"/>
  <c r="A513" i="14"/>
  <c r="A512" i="14"/>
  <c r="A511" i="14"/>
  <c r="A510" i="14"/>
  <c r="A509" i="14"/>
  <c r="A508" i="14"/>
  <c r="A507" i="14"/>
  <c r="A506" i="14"/>
  <c r="A505" i="14"/>
  <c r="A504" i="14"/>
  <c r="A503" i="14"/>
  <c r="A502" i="14"/>
  <c r="A501" i="14"/>
  <c r="A500" i="14"/>
  <c r="A499" i="14"/>
  <c r="A498" i="14"/>
  <c r="A497" i="14"/>
  <c r="A496" i="14"/>
  <c r="A495" i="14"/>
  <c r="A494" i="14"/>
  <c r="A493" i="14"/>
  <c r="A492" i="14"/>
  <c r="A491" i="14"/>
  <c r="A490" i="14"/>
  <c r="A489" i="14"/>
  <c r="A488" i="14"/>
  <c r="A487" i="14"/>
  <c r="A486" i="14"/>
  <c r="A485" i="14"/>
  <c r="A484" i="14"/>
  <c r="A483" i="14"/>
  <c r="A482" i="14"/>
  <c r="A481" i="14"/>
  <c r="A480" i="14"/>
  <c r="A479" i="14"/>
  <c r="A478" i="14"/>
  <c r="A477" i="14"/>
  <c r="A476" i="14"/>
  <c r="A475" i="14"/>
  <c r="A474" i="14"/>
  <c r="A473" i="14"/>
  <c r="A472" i="14"/>
  <c r="A471" i="14"/>
  <c r="A470" i="14"/>
  <c r="A469" i="14"/>
  <c r="A468" i="14"/>
  <c r="A467" i="14"/>
  <c r="A466" i="14"/>
  <c r="A465" i="14"/>
  <c r="A464" i="14"/>
  <c r="A463" i="14"/>
  <c r="A462" i="14"/>
  <c r="A461" i="14"/>
  <c r="A460" i="14"/>
  <c r="A459" i="14"/>
  <c r="A458" i="14"/>
  <c r="A457" i="14"/>
  <c r="A456" i="14"/>
  <c r="A455" i="14"/>
  <c r="A454" i="14"/>
  <c r="A453" i="14"/>
  <c r="A452" i="14"/>
  <c r="A451" i="14"/>
  <c r="A450" i="14"/>
  <c r="A449" i="14"/>
  <c r="A448" i="14"/>
  <c r="A447" i="14"/>
  <c r="A446" i="14"/>
  <c r="A445" i="14"/>
  <c r="A444" i="14"/>
  <c r="A443" i="14"/>
  <c r="A442" i="14"/>
  <c r="A441" i="14"/>
  <c r="A440" i="14"/>
  <c r="A439" i="14"/>
  <c r="A438" i="14"/>
  <c r="A437" i="14"/>
  <c r="A436" i="14"/>
  <c r="A435" i="14"/>
  <c r="A434" i="14"/>
  <c r="A433" i="14"/>
  <c r="A432" i="14"/>
  <c r="A431" i="14"/>
  <c r="A430" i="14"/>
  <c r="A429" i="14"/>
  <c r="A428" i="14"/>
  <c r="A427" i="14"/>
  <c r="A426" i="14"/>
  <c r="A425" i="14"/>
  <c r="A424" i="14"/>
  <c r="A423" i="14"/>
  <c r="A422" i="14"/>
  <c r="A421" i="14"/>
  <c r="A420" i="14"/>
  <c r="A419" i="14"/>
  <c r="A418" i="14"/>
  <c r="A417" i="14"/>
  <c r="A416" i="14"/>
  <c r="A415" i="14"/>
  <c r="A414" i="14"/>
  <c r="A413" i="14"/>
  <c r="A412" i="14"/>
  <c r="A411" i="14"/>
  <c r="A410" i="14"/>
  <c r="A409" i="14"/>
  <c r="A408" i="14"/>
  <c r="A407" i="14"/>
  <c r="A406" i="14"/>
  <c r="A405" i="14"/>
  <c r="A404" i="14"/>
  <c r="A403" i="14"/>
  <c r="A402" i="14"/>
  <c r="A401" i="14"/>
  <c r="A400" i="14"/>
  <c r="A399" i="14"/>
  <c r="A398" i="14"/>
  <c r="A397" i="14"/>
  <c r="A396" i="14"/>
  <c r="A395" i="14"/>
  <c r="A394" i="14"/>
  <c r="A393" i="14"/>
  <c r="A392" i="14"/>
  <c r="A391" i="14"/>
  <c r="A390" i="14"/>
  <c r="A389" i="14"/>
  <c r="A388" i="14"/>
  <c r="A387" i="14"/>
  <c r="A386" i="14"/>
  <c r="A385" i="14"/>
  <c r="A384" i="14"/>
  <c r="A383" i="14"/>
  <c r="A382" i="14"/>
  <c r="A381" i="14"/>
  <c r="A380" i="14"/>
  <c r="A379" i="14"/>
  <c r="A378" i="14"/>
  <c r="A377" i="14"/>
  <c r="A376" i="14"/>
  <c r="A375" i="14"/>
  <c r="A374" i="14"/>
  <c r="A373" i="14"/>
  <c r="A372" i="14"/>
  <c r="A371" i="14"/>
  <c r="A370" i="14"/>
  <c r="A369" i="14"/>
  <c r="A368" i="14"/>
  <c r="A367" i="14"/>
  <c r="A366" i="14"/>
  <c r="A365" i="14"/>
  <c r="A364" i="14"/>
  <c r="A363" i="14"/>
  <c r="A362" i="14"/>
  <c r="A361" i="14"/>
  <c r="A360" i="14"/>
  <c r="A359" i="14"/>
  <c r="A358" i="14"/>
  <c r="A357" i="14"/>
  <c r="A356" i="14"/>
  <c r="A355" i="14"/>
  <c r="A354" i="14"/>
  <c r="A353" i="14"/>
  <c r="A352" i="14"/>
  <c r="A351" i="14"/>
  <c r="A350" i="14"/>
  <c r="A349" i="14"/>
  <c r="A348" i="14"/>
  <c r="A347" i="14"/>
  <c r="A346" i="14"/>
  <c r="A345" i="14"/>
  <c r="A344" i="14"/>
  <c r="A343" i="14"/>
  <c r="A342" i="14"/>
  <c r="A341" i="14"/>
  <c r="A340" i="14"/>
  <c r="A339" i="14"/>
  <c r="A338" i="14"/>
  <c r="A337" i="14"/>
  <c r="A336" i="14"/>
  <c r="A335" i="14"/>
  <c r="A334" i="14"/>
  <c r="A333" i="14"/>
  <c r="A332" i="14"/>
  <c r="A331" i="14"/>
  <c r="A330" i="14"/>
  <c r="A329" i="14"/>
  <c r="A328" i="14"/>
  <c r="A327" i="14"/>
  <c r="A326" i="14"/>
  <c r="A325" i="14"/>
  <c r="A324" i="14"/>
  <c r="A323" i="14"/>
  <c r="A322" i="14"/>
  <c r="A321" i="14"/>
  <c r="A320" i="14"/>
  <c r="A319" i="14"/>
  <c r="A318" i="14"/>
  <c r="A317" i="14"/>
  <c r="A316" i="14"/>
  <c r="A315" i="14"/>
  <c r="A314" i="14"/>
  <c r="A313"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H5" i="17" s="1"/>
  <c r="A2" i="14"/>
  <c r="P146" i="17"/>
  <c r="R146" i="17" s="1"/>
  <c r="T146" i="17" s="1"/>
  <c r="P147" i="17"/>
  <c r="R147" i="17" s="1"/>
  <c r="T147" i="17" s="1"/>
  <c r="P148" i="17"/>
  <c r="R148" i="17" s="1"/>
  <c r="Y146" i="17"/>
  <c r="AF146" i="17" s="1"/>
  <c r="AL146" i="17" s="1"/>
  <c r="Y147" i="17"/>
  <c r="AF147" i="17" s="1"/>
  <c r="AH147" i="17" s="1"/>
  <c r="Y148" i="17"/>
  <c r="AF148" i="17" s="1"/>
  <c r="AH148" i="17" s="1"/>
  <c r="A2" i="11"/>
  <c r="A2" i="16"/>
  <c r="P145" i="17"/>
  <c r="R145" i="17" s="1"/>
  <c r="O145" i="17" s="1"/>
  <c r="Y145" i="17"/>
  <c r="AF145" i="17" s="1"/>
  <c r="AL145" i="17" s="1"/>
  <c r="Y144" i="17"/>
  <c r="AF144" i="17" s="1"/>
  <c r="Y143" i="17"/>
  <c r="AF143" i="17" s="1"/>
  <c r="AL143" i="17" s="1"/>
  <c r="Y142" i="17"/>
  <c r="AF142" i="17" s="1"/>
  <c r="Y141" i="17"/>
  <c r="AF141" i="17" s="1"/>
  <c r="Y140" i="17"/>
  <c r="AF140" i="17" s="1"/>
  <c r="Y139" i="17"/>
  <c r="AF139" i="17" s="1"/>
  <c r="Y138" i="17"/>
  <c r="AF138" i="17" s="1"/>
  <c r="AH138" i="17" s="1"/>
  <c r="Y137" i="17"/>
  <c r="AF137" i="17" s="1"/>
  <c r="AH137" i="17"/>
  <c r="Y136" i="17"/>
  <c r="AF136" i="17" s="1"/>
  <c r="AH136" i="17" s="1"/>
  <c r="Y135" i="17"/>
  <c r="AF135" i="17" s="1"/>
  <c r="Y134" i="17"/>
  <c r="AF134" i="17" s="1"/>
  <c r="AH134" i="17"/>
  <c r="Y133" i="17"/>
  <c r="AF133" i="17" s="1"/>
  <c r="AL133" i="17" s="1"/>
  <c r="Y132" i="17"/>
  <c r="AF132" i="17" s="1"/>
  <c r="AL132" i="17" s="1"/>
  <c r="Y131" i="17"/>
  <c r="AF131" i="17" s="1"/>
  <c r="AL131" i="17" s="1"/>
  <c r="Y130" i="17"/>
  <c r="AF130" i="17" s="1"/>
  <c r="AH130" i="17" s="1"/>
  <c r="Y129" i="17"/>
  <c r="AF129" i="17" s="1"/>
  <c r="AH129" i="17" s="1"/>
  <c r="Y128" i="17"/>
  <c r="AF128" i="17" s="1"/>
  <c r="AH128" i="17" s="1"/>
  <c r="E11" i="18"/>
  <c r="AL135" i="17"/>
  <c r="H11" i="18"/>
  <c r="G11" i="18"/>
  <c r="F11" i="18"/>
  <c r="D11" i="18"/>
  <c r="C11" i="18"/>
  <c r="A11" i="18"/>
  <c r="P141" i="17"/>
  <c r="R141" i="17" s="1"/>
  <c r="O141" i="17" s="1"/>
  <c r="P142" i="17"/>
  <c r="R142" i="17" s="1"/>
  <c r="T142" i="17" s="1"/>
  <c r="P143" i="17"/>
  <c r="R143" i="17" s="1"/>
  <c r="T143" i="17" s="1"/>
  <c r="P144" i="17"/>
  <c r="R144" i="17" s="1"/>
  <c r="AL149" i="17"/>
  <c r="AL150" i="17"/>
  <c r="O149" i="17"/>
  <c r="O150" i="17"/>
  <c r="AH149" i="17"/>
  <c r="AH150" i="17"/>
  <c r="K6" i="11"/>
  <c r="K6" i="16" s="1"/>
  <c r="AL140" i="17"/>
  <c r="AH140" i="17"/>
  <c r="P140" i="17"/>
  <c r="R140" i="17" s="1"/>
  <c r="O140" i="17" s="1"/>
  <c r="P139" i="17"/>
  <c r="R139" i="17" s="1"/>
  <c r="O139" i="17" s="1"/>
  <c r="P138" i="17"/>
  <c r="R138" i="17" s="1"/>
  <c r="T138" i="17" s="1"/>
  <c r="P137" i="17"/>
  <c r="R137" i="17" s="1"/>
  <c r="O137" i="17" s="1"/>
  <c r="P136" i="17"/>
  <c r="R136" i="17" s="1"/>
  <c r="O136" i="17" s="1"/>
  <c r="P135" i="17"/>
  <c r="R135" i="17" s="1"/>
  <c r="P134" i="17"/>
  <c r="R134" i="17" s="1"/>
  <c r="P133" i="17"/>
  <c r="R133" i="17" s="1"/>
  <c r="P132" i="17"/>
  <c r="R132" i="17" s="1"/>
  <c r="O132" i="17" s="1"/>
  <c r="P131" i="17"/>
  <c r="R131" i="17" s="1"/>
  <c r="T131" i="17" s="1"/>
  <c r="P130" i="17"/>
  <c r="R130" i="17" s="1"/>
  <c r="O130" i="17" s="1"/>
  <c r="P129" i="17"/>
  <c r="R129" i="17" s="1"/>
  <c r="T129" i="17" s="1"/>
  <c r="P128" i="17"/>
  <c r="P1" i="17"/>
  <c r="C1" i="11"/>
  <c r="K8" i="11"/>
  <c r="K8" i="16" s="1"/>
  <c r="O5" i="11"/>
  <c r="O5" i="16" s="1"/>
  <c r="J5" i="11"/>
  <c r="J5" i="16" s="1"/>
  <c r="K3" i="11"/>
  <c r="K3" i="16" s="1"/>
  <c r="D6" i="11"/>
  <c r="D6" i="16" s="1"/>
  <c r="D3" i="11"/>
  <c r="D3" i="16" s="1"/>
  <c r="C1" i="16"/>
  <c r="AL142" i="17"/>
  <c r="AH142" i="17"/>
  <c r="AH139" i="17"/>
  <c r="AL139" i="17"/>
  <c r="U79" i="11"/>
  <c r="U36" i="11"/>
  <c r="U93" i="11"/>
  <c r="U87" i="11"/>
  <c r="U80" i="11"/>
  <c r="U54" i="11"/>
  <c r="U50" i="11"/>
  <c r="U55" i="11"/>
  <c r="U83" i="11"/>
  <c r="U81" i="11"/>
  <c r="T47" i="16"/>
  <c r="U47" i="16"/>
  <c r="U44" i="16"/>
  <c r="T44" i="16"/>
  <c r="T39" i="16"/>
  <c r="U39" i="16"/>
  <c r="U85" i="11"/>
  <c r="U53" i="11"/>
  <c r="U41" i="11"/>
  <c r="U92" i="16"/>
  <c r="T92" i="16"/>
  <c r="T36" i="16"/>
  <c r="T49" i="16"/>
  <c r="U49" i="16"/>
  <c r="U40" i="16"/>
  <c r="T40" i="16"/>
  <c r="U81" i="16"/>
  <c r="T81" i="16"/>
  <c r="U79" i="16"/>
  <c r="T79" i="16"/>
  <c r="T86" i="16"/>
  <c r="U86" i="16"/>
  <c r="U39" i="11"/>
  <c r="U49" i="11"/>
  <c r="U52" i="11"/>
  <c r="U45" i="11"/>
  <c r="U78" i="11"/>
  <c r="U46" i="11"/>
  <c r="U38" i="11"/>
  <c r="U77" i="11"/>
  <c r="U92" i="11"/>
  <c r="T83" i="16"/>
  <c r="U83" i="16"/>
  <c r="U53" i="16"/>
  <c r="T53" i="16"/>
  <c r="U41" i="16"/>
  <c r="T41" i="16"/>
  <c r="T80" i="16"/>
  <c r="U80" i="16"/>
  <c r="U77" i="16"/>
  <c r="T77" i="16"/>
  <c r="T42" i="16"/>
  <c r="U42" i="16"/>
  <c r="U45" i="16"/>
  <c r="T45" i="16"/>
  <c r="U47" i="11"/>
  <c r="U89" i="11"/>
  <c r="U82" i="11"/>
  <c r="U91" i="16"/>
  <c r="T91" i="16"/>
  <c r="T51" i="16"/>
  <c r="U51" i="16"/>
  <c r="U95" i="16"/>
  <c r="T95" i="16"/>
  <c r="U93" i="16"/>
  <c r="T93" i="16"/>
  <c r="T52" i="16"/>
  <c r="U52" i="16"/>
  <c r="T54" i="16"/>
  <c r="U54" i="16"/>
  <c r="T38" i="16"/>
  <c r="U38" i="16"/>
  <c r="U94" i="11"/>
  <c r="U40" i="11"/>
  <c r="U44" i="11"/>
  <c r="U86" i="11"/>
  <c r="T82" i="16"/>
  <c r="U82" i="16"/>
  <c r="U78" i="16"/>
  <c r="T78" i="16"/>
  <c r="T85" i="16"/>
  <c r="U85" i="16"/>
  <c r="T37" i="16"/>
  <c r="U37" i="16"/>
  <c r="U84" i="16"/>
  <c r="T84" i="16"/>
  <c r="U95" i="11"/>
  <c r="U43" i="11"/>
  <c r="U84" i="11"/>
  <c r="U88" i="11"/>
  <c r="U91" i="11"/>
  <c r="U48" i="11"/>
  <c r="U90" i="11"/>
  <c r="U51" i="11"/>
  <c r="U42" i="11"/>
  <c r="U76" i="11"/>
  <c r="U87" i="16"/>
  <c r="T87" i="16"/>
  <c r="U90" i="16"/>
  <c r="T90" i="16"/>
  <c r="U55" i="16"/>
  <c r="T55" i="16"/>
  <c r="T76" i="16"/>
  <c r="U76" i="16"/>
  <c r="T43" i="16"/>
  <c r="U43" i="16"/>
  <c r="U48" i="16"/>
  <c r="T48" i="16"/>
  <c r="T94" i="16"/>
  <c r="U94" i="16"/>
  <c r="T50" i="16"/>
  <c r="U50" i="16"/>
  <c r="T46" i="16"/>
  <c r="U46" i="16"/>
  <c r="T88" i="16"/>
  <c r="U88" i="16"/>
  <c r="U89" i="16"/>
  <c r="T89" i="16"/>
  <c r="U36" i="16"/>
  <c r="U37" i="11"/>
  <c r="AL137" i="17"/>
  <c r="AL138" i="17"/>
  <c r="AL134" i="17"/>
  <c r="AH135" i="17"/>
  <c r="O135" i="17"/>
  <c r="T135" i="17"/>
  <c r="T139" i="17"/>
  <c r="T134" i="17"/>
  <c r="O134" i="17"/>
  <c r="AH144" i="17"/>
  <c r="AL144" i="17"/>
  <c r="O143" i="17"/>
  <c r="AH146" i="17"/>
  <c r="T148" i="17"/>
  <c r="O148" i="17"/>
  <c r="F60" i="9"/>
  <c r="D64" i="9"/>
  <c r="D61" i="9"/>
  <c r="F59" i="9"/>
  <c r="F64" i="9"/>
  <c r="F61" i="9"/>
  <c r="D63" i="9"/>
  <c r="F63" i="9"/>
  <c r="D59" i="9"/>
  <c r="D60" i="9"/>
  <c r="AL136" i="17" l="1"/>
  <c r="T141" i="17"/>
  <c r="T140" i="17"/>
  <c r="O138" i="17"/>
  <c r="T136" i="17"/>
  <c r="T137" i="17"/>
  <c r="AL147" i="17"/>
  <c r="A84" i="16"/>
  <c r="J5" i="17"/>
  <c r="I5" i="17"/>
  <c r="O5" i="17"/>
  <c r="B5" i="17" s="1"/>
  <c r="L5" i="17"/>
  <c r="K5" i="17"/>
  <c r="G5" i="17"/>
  <c r="R128" i="17"/>
  <c r="O128" i="17" s="1"/>
  <c r="C9" i="14"/>
  <c r="N9" i="14" s="1"/>
  <c r="C37" i="14"/>
  <c r="N37" i="14" s="1"/>
  <c r="C23" i="14"/>
  <c r="N23" i="14" s="1"/>
  <c r="C392" i="14"/>
  <c r="N392" i="14" s="1"/>
  <c r="C440" i="14"/>
  <c r="N440" i="14" s="1"/>
  <c r="C552" i="14"/>
  <c r="N552" i="14" s="1"/>
  <c r="C592" i="14"/>
  <c r="N592" i="14" s="1"/>
  <c r="C720" i="14"/>
  <c r="N720" i="14" s="1"/>
  <c r="C221" i="14"/>
  <c r="N221" i="14" s="1"/>
  <c r="C541" i="14"/>
  <c r="N541" i="14" s="1"/>
  <c r="C689" i="14"/>
  <c r="N689" i="14" s="1"/>
  <c r="C130" i="14"/>
  <c r="N130" i="14" s="1"/>
  <c r="C466" i="14"/>
  <c r="N466" i="14" s="1"/>
  <c r="C650" i="14"/>
  <c r="N650" i="14" s="1"/>
  <c r="C746" i="14"/>
  <c r="N746" i="14" s="1"/>
  <c r="C758" i="14"/>
  <c r="N758" i="14" s="1"/>
  <c r="C283" i="14"/>
  <c r="N283" i="14" s="1"/>
  <c r="C319" i="14"/>
  <c r="N319" i="14" s="1"/>
  <c r="C855" i="14"/>
  <c r="N855" i="14" s="1"/>
  <c r="C875" i="14"/>
  <c r="N875" i="14" s="1"/>
  <c r="C1104" i="14"/>
  <c r="N1104" i="14" s="1"/>
  <c r="C921" i="14"/>
  <c r="N921" i="14" s="1"/>
  <c r="C989" i="14"/>
  <c r="N989" i="14" s="1"/>
  <c r="C1013" i="14"/>
  <c r="N1013" i="14" s="1"/>
  <c r="C818" i="14"/>
  <c r="N818" i="14" s="1"/>
  <c r="AL129" i="17"/>
  <c r="AH145" i="17"/>
  <c r="AH131" i="17"/>
  <c r="O146" i="17"/>
  <c r="AH132" i="17"/>
  <c r="AL130" i="17"/>
  <c r="AL148" i="17"/>
  <c r="O147" i="17"/>
  <c r="O142" i="17"/>
  <c r="T132" i="17"/>
  <c r="AL128" i="17"/>
  <c r="AH133" i="17"/>
  <c r="T130" i="17"/>
  <c r="O131" i="17"/>
  <c r="C3" i="14"/>
  <c r="N3" i="14" s="1"/>
  <c r="C7" i="14"/>
  <c r="N7" i="14" s="1"/>
  <c r="C18" i="14"/>
  <c r="N18" i="14" s="1"/>
  <c r="C29" i="14"/>
  <c r="N29" i="14" s="1"/>
  <c r="C44" i="14"/>
  <c r="N44" i="14" s="1"/>
  <c r="C56" i="14"/>
  <c r="N56" i="14" s="1"/>
  <c r="C68" i="14"/>
  <c r="N68" i="14" s="1"/>
  <c r="C76" i="14"/>
  <c r="N76" i="14" s="1"/>
  <c r="C88" i="14"/>
  <c r="N88" i="14" s="1"/>
  <c r="C104" i="14"/>
  <c r="N104" i="14" s="1"/>
  <c r="C108" i="14"/>
  <c r="N108" i="14" s="1"/>
  <c r="C120" i="14"/>
  <c r="N120" i="14" s="1"/>
  <c r="C131" i="14"/>
  <c r="N131" i="14" s="1"/>
  <c r="C147" i="14"/>
  <c r="N147" i="14" s="1"/>
  <c r="C167" i="14"/>
  <c r="N167" i="14" s="1"/>
  <c r="C175" i="14"/>
  <c r="N175" i="14" s="1"/>
  <c r="C191" i="14"/>
  <c r="N191" i="14" s="1"/>
  <c r="C207" i="14"/>
  <c r="N207" i="14" s="1"/>
  <c r="C219" i="14"/>
  <c r="N219" i="14" s="1"/>
  <c r="C226" i="14"/>
  <c r="N226" i="14" s="1"/>
  <c r="C242" i="14"/>
  <c r="N242" i="14" s="1"/>
  <c r="C250" i="14"/>
  <c r="N250" i="14" s="1"/>
  <c r="C262" i="14"/>
  <c r="N262" i="14" s="1"/>
  <c r="C274" i="14"/>
  <c r="N274" i="14" s="1"/>
  <c r="C285" i="14"/>
  <c r="N285" i="14" s="1"/>
  <c r="C297" i="14"/>
  <c r="N297" i="14" s="1"/>
  <c r="C309" i="14"/>
  <c r="N309" i="14" s="1"/>
  <c r="C320" i="14"/>
  <c r="N320" i="14" s="1"/>
  <c r="C336" i="14"/>
  <c r="N336" i="14" s="1"/>
  <c r="C348" i="14"/>
  <c r="N348" i="14" s="1"/>
  <c r="C356" i="14"/>
  <c r="N356" i="14" s="1"/>
  <c r="C368" i="14"/>
  <c r="N368" i="14" s="1"/>
  <c r="C372" i="14"/>
  <c r="N372" i="14" s="1"/>
  <c r="C384" i="14"/>
  <c r="N384" i="14" s="1"/>
  <c r="C399" i="14"/>
  <c r="N399" i="14" s="1"/>
  <c r="C414" i="14"/>
  <c r="N414" i="14" s="1"/>
  <c r="C434" i="14"/>
  <c r="N434" i="14" s="1"/>
  <c r="C449" i="14"/>
  <c r="N449" i="14" s="1"/>
  <c r="C457" i="14"/>
  <c r="N457" i="14" s="1"/>
  <c r="C472" i="14"/>
  <c r="N472" i="14" s="1"/>
  <c r="C480" i="14"/>
  <c r="N480" i="14" s="1"/>
  <c r="C491" i="14"/>
  <c r="N491" i="14" s="1"/>
  <c r="C502" i="14"/>
  <c r="N502" i="14" s="1"/>
  <c r="C513" i="14"/>
  <c r="N513" i="14" s="1"/>
  <c r="C525" i="14"/>
  <c r="N525" i="14" s="1"/>
  <c r="C563" i="14"/>
  <c r="N563" i="14" s="1"/>
  <c r="C575" i="14"/>
  <c r="N575" i="14" s="1"/>
  <c r="C587" i="14"/>
  <c r="N587" i="14" s="1"/>
  <c r="C598" i="14"/>
  <c r="N598" i="14" s="1"/>
  <c r="C610" i="14"/>
  <c r="N610" i="14" s="1"/>
  <c r="C618" i="14"/>
  <c r="N618" i="14" s="1"/>
  <c r="C629" i="14"/>
  <c r="N629" i="14" s="1"/>
  <c r="C645" i="14"/>
  <c r="N645" i="14" s="1"/>
  <c r="C664" i="14"/>
  <c r="N664" i="14" s="1"/>
  <c r="C676" i="14"/>
  <c r="N676" i="14" s="1"/>
  <c r="C691" i="14"/>
  <c r="N691" i="14" s="1"/>
  <c r="C703" i="14"/>
  <c r="N703" i="14" s="1"/>
  <c r="C719" i="14"/>
  <c r="N719" i="14" s="1"/>
  <c r="C734" i="14"/>
  <c r="N734" i="14" s="1"/>
  <c r="C742" i="14"/>
  <c r="N742" i="14" s="1"/>
  <c r="C753" i="14"/>
  <c r="N753" i="14" s="1"/>
  <c r="C764" i="14"/>
  <c r="N764" i="14" s="1"/>
  <c r="C776" i="14"/>
  <c r="N776" i="14" s="1"/>
  <c r="C788" i="14"/>
  <c r="N788" i="14" s="1"/>
  <c r="C796" i="14"/>
  <c r="N796" i="14" s="1"/>
  <c r="C808" i="14"/>
  <c r="N808" i="14" s="1"/>
  <c r="C819" i="14"/>
  <c r="N819" i="14" s="1"/>
  <c r="C831" i="14"/>
  <c r="N831" i="14" s="1"/>
  <c r="C847" i="14"/>
  <c r="N847" i="14" s="1"/>
  <c r="C866" i="14"/>
  <c r="N866" i="14" s="1"/>
  <c r="C877" i="14"/>
  <c r="N877" i="14" s="1"/>
  <c r="C885" i="14"/>
  <c r="N885" i="14" s="1"/>
  <c r="C897" i="14"/>
  <c r="N897" i="14" s="1"/>
  <c r="C909" i="14"/>
  <c r="N909" i="14" s="1"/>
  <c r="C932" i="14"/>
  <c r="N932" i="14" s="1"/>
  <c r="C940" i="14"/>
  <c r="N940" i="14" s="1"/>
  <c r="C956" i="14"/>
  <c r="N956" i="14" s="1"/>
  <c r="C964" i="14"/>
  <c r="N964" i="14" s="1"/>
  <c r="C979" i="14"/>
  <c r="N979" i="14" s="1"/>
  <c r="C998" i="14"/>
  <c r="N998" i="14" s="1"/>
  <c r="C1024" i="14"/>
  <c r="N1024" i="14" s="1"/>
  <c r="C1040" i="14"/>
  <c r="N1040" i="14" s="1"/>
  <c r="C1052" i="14"/>
  <c r="N1052" i="14" s="1"/>
  <c r="C1056" i="14"/>
  <c r="N1056" i="14" s="1"/>
  <c r="C1072" i="14"/>
  <c r="N1072" i="14" s="1"/>
  <c r="C1084" i="14"/>
  <c r="N1084" i="14" s="1"/>
  <c r="C1096" i="14"/>
  <c r="N1096" i="14" s="1"/>
  <c r="C1129" i="14"/>
  <c r="N1129" i="14" s="1"/>
  <c r="C1125" i="14"/>
  <c r="N1125" i="14" s="1"/>
  <c r="C1121" i="14"/>
  <c r="N1121" i="14" s="1"/>
  <c r="C1117" i="14"/>
  <c r="N1117" i="14" s="1"/>
  <c r="C1109" i="14"/>
  <c r="N1109" i="14" s="1"/>
  <c r="C4" i="14"/>
  <c r="N4" i="14" s="1"/>
  <c r="C8" i="14"/>
  <c r="N8" i="14" s="1"/>
  <c r="C11" i="14"/>
  <c r="N11" i="14" s="1"/>
  <c r="C15" i="14"/>
  <c r="N15" i="14" s="1"/>
  <c r="C19" i="14"/>
  <c r="N19" i="14" s="1"/>
  <c r="C26" i="14"/>
  <c r="N26" i="14" s="1"/>
  <c r="C30" i="14"/>
  <c r="N30" i="14" s="1"/>
  <c r="C34" i="14"/>
  <c r="N34" i="14" s="1"/>
  <c r="C41" i="14"/>
  <c r="N41" i="14" s="1"/>
  <c r="C45" i="14"/>
  <c r="N45" i="14" s="1"/>
  <c r="C49" i="14"/>
  <c r="N49" i="14" s="1"/>
  <c r="C53" i="14"/>
  <c r="N53" i="14" s="1"/>
  <c r="C57" i="14"/>
  <c r="N57" i="14" s="1"/>
  <c r="C61" i="14"/>
  <c r="N61" i="14" s="1"/>
  <c r="C65" i="14"/>
  <c r="N65" i="14" s="1"/>
  <c r="C69" i="14"/>
  <c r="N69" i="14" s="1"/>
  <c r="C73" i="14"/>
  <c r="N73" i="14" s="1"/>
  <c r="C77" i="14"/>
  <c r="N77" i="14" s="1"/>
  <c r="C81" i="14"/>
  <c r="N81" i="14" s="1"/>
  <c r="C85" i="14"/>
  <c r="N85" i="14" s="1"/>
  <c r="C89" i="14"/>
  <c r="N89" i="14" s="1"/>
  <c r="C93" i="14"/>
  <c r="N93" i="14" s="1"/>
  <c r="C97" i="14"/>
  <c r="N97" i="14" s="1"/>
  <c r="C101" i="14"/>
  <c r="N101" i="14" s="1"/>
  <c r="C105" i="14"/>
  <c r="N105" i="14" s="1"/>
  <c r="C109" i="14"/>
  <c r="N109" i="14" s="1"/>
  <c r="C113" i="14"/>
  <c r="N113" i="14" s="1"/>
  <c r="C117" i="14"/>
  <c r="N117" i="14" s="1"/>
  <c r="C121" i="14"/>
  <c r="N121" i="14" s="1"/>
  <c r="C125" i="14"/>
  <c r="N125" i="14" s="1"/>
  <c r="C129" i="14"/>
  <c r="N129" i="14" s="1"/>
  <c r="C132" i="14"/>
  <c r="N132" i="14" s="1"/>
  <c r="C136" i="14"/>
  <c r="N136" i="14" s="1"/>
  <c r="C140" i="14"/>
  <c r="N140" i="14" s="1"/>
  <c r="C144" i="14"/>
  <c r="N144" i="14" s="1"/>
  <c r="C148" i="14"/>
  <c r="N148" i="14" s="1"/>
  <c r="C152" i="14"/>
  <c r="N152" i="14" s="1"/>
  <c r="C156" i="14"/>
  <c r="N156" i="14" s="1"/>
  <c r="C160" i="14"/>
  <c r="N160" i="14" s="1"/>
  <c r="C164" i="14"/>
  <c r="N164" i="14" s="1"/>
  <c r="C168" i="14"/>
  <c r="N168" i="14" s="1"/>
  <c r="C172" i="14"/>
  <c r="N172" i="14" s="1"/>
  <c r="C176" i="14"/>
  <c r="N176" i="14" s="1"/>
  <c r="C180" i="14"/>
  <c r="N180" i="14" s="1"/>
  <c r="C184" i="14"/>
  <c r="N184" i="14" s="1"/>
  <c r="C188" i="14"/>
  <c r="N188" i="14" s="1"/>
  <c r="C192" i="14"/>
  <c r="N192" i="14" s="1"/>
  <c r="C196" i="14"/>
  <c r="N196" i="14" s="1"/>
  <c r="C200" i="14"/>
  <c r="N200" i="14" s="1"/>
  <c r="C204" i="14"/>
  <c r="N204" i="14" s="1"/>
  <c r="C208" i="14"/>
  <c r="N208" i="14" s="1"/>
  <c r="C212" i="14"/>
  <c r="N212" i="14" s="1"/>
  <c r="C216" i="14"/>
  <c r="N216" i="14" s="1"/>
  <c r="C220" i="14"/>
  <c r="N220" i="14" s="1"/>
  <c r="C223" i="14"/>
  <c r="N223" i="14" s="1"/>
  <c r="C227" i="14"/>
  <c r="N227" i="14" s="1"/>
  <c r="C231" i="14"/>
  <c r="N231" i="14" s="1"/>
  <c r="C235" i="14"/>
  <c r="N235" i="14" s="1"/>
  <c r="C239" i="14"/>
  <c r="N239" i="14" s="1"/>
  <c r="C243" i="14"/>
  <c r="N243" i="14" s="1"/>
  <c r="C247" i="14"/>
  <c r="N247" i="14" s="1"/>
  <c r="C251" i="14"/>
  <c r="N251" i="14" s="1"/>
  <c r="C255" i="14"/>
  <c r="N255" i="14" s="1"/>
  <c r="C259" i="14"/>
  <c r="N259" i="14" s="1"/>
  <c r="C263" i="14"/>
  <c r="N263" i="14" s="1"/>
  <c r="C267" i="14"/>
  <c r="N267" i="14" s="1"/>
  <c r="C271" i="14"/>
  <c r="N271" i="14" s="1"/>
  <c r="C275" i="14"/>
  <c r="N275" i="14" s="1"/>
  <c r="C279" i="14"/>
  <c r="N279" i="14" s="1"/>
  <c r="C286" i="14"/>
  <c r="N286" i="14" s="1"/>
  <c r="C290" i="14"/>
  <c r="N290" i="14" s="1"/>
  <c r="C294" i="14"/>
  <c r="N294" i="14" s="1"/>
  <c r="C298" i="14"/>
  <c r="N298" i="14" s="1"/>
  <c r="C302" i="14"/>
  <c r="N302" i="14" s="1"/>
  <c r="C306" i="14"/>
  <c r="N306" i="14" s="1"/>
  <c r="C310" i="14"/>
  <c r="N310" i="14" s="1"/>
  <c r="C314" i="14"/>
  <c r="N314" i="14" s="1"/>
  <c r="C318" i="14"/>
  <c r="N318" i="14" s="1"/>
  <c r="C321" i="14"/>
  <c r="N321" i="14" s="1"/>
  <c r="C325" i="14"/>
  <c r="N325" i="14" s="1"/>
  <c r="C329" i="14"/>
  <c r="N329" i="14" s="1"/>
  <c r="C333" i="14"/>
  <c r="N333" i="14" s="1"/>
  <c r="C337" i="14"/>
  <c r="N337" i="14" s="1"/>
  <c r="C341" i="14"/>
  <c r="N341" i="14" s="1"/>
  <c r="C345" i="14"/>
  <c r="N345" i="14" s="1"/>
  <c r="C349" i="14"/>
  <c r="N349" i="14" s="1"/>
  <c r="C353" i="14"/>
  <c r="N353" i="14" s="1"/>
  <c r="C357" i="14"/>
  <c r="N357" i="14" s="1"/>
  <c r="C361" i="14"/>
  <c r="N361" i="14" s="1"/>
  <c r="C365" i="14"/>
  <c r="N365" i="14" s="1"/>
  <c r="C369" i="14"/>
  <c r="N369" i="14" s="1"/>
  <c r="C373" i="14"/>
  <c r="N373" i="14" s="1"/>
  <c r="C377" i="14"/>
  <c r="N377" i="14" s="1"/>
  <c r="C381" i="14"/>
  <c r="N381" i="14" s="1"/>
  <c r="C385" i="14"/>
  <c r="N385" i="14" s="1"/>
  <c r="C389" i="14"/>
  <c r="N389" i="14" s="1"/>
  <c r="C396" i="14"/>
  <c r="N396" i="14" s="1"/>
  <c r="C400" i="14"/>
  <c r="N400" i="14" s="1"/>
  <c r="C404" i="14"/>
  <c r="N404" i="14" s="1"/>
  <c r="C407" i="14"/>
  <c r="N407" i="14" s="1"/>
  <c r="C411" i="14"/>
  <c r="N411" i="14" s="1"/>
  <c r="C415" i="14"/>
  <c r="N415" i="14" s="1"/>
  <c r="C419" i="14"/>
  <c r="N419" i="14" s="1"/>
  <c r="C423" i="14"/>
  <c r="N423" i="14" s="1"/>
  <c r="C427" i="14"/>
  <c r="N427" i="14" s="1"/>
  <c r="C431" i="14"/>
  <c r="N431" i="14" s="1"/>
  <c r="C435" i="14"/>
  <c r="N435" i="14" s="1"/>
  <c r="C439" i="14"/>
  <c r="N439" i="14" s="1"/>
  <c r="C442" i="14"/>
  <c r="N442" i="14" s="1"/>
  <c r="C446" i="14"/>
  <c r="N446" i="14" s="1"/>
  <c r="C450" i="14"/>
  <c r="N450" i="14" s="1"/>
  <c r="C454" i="14"/>
  <c r="N454" i="14" s="1"/>
  <c r="C458" i="14"/>
  <c r="N458" i="14" s="1"/>
  <c r="C462" i="14"/>
  <c r="N462" i="14" s="1"/>
  <c r="C469" i="14"/>
  <c r="N469" i="14" s="1"/>
  <c r="C473" i="14"/>
  <c r="N473" i="14" s="1"/>
  <c r="C477" i="14"/>
  <c r="N477" i="14" s="1"/>
  <c r="C481" i="14"/>
  <c r="N481" i="14" s="1"/>
  <c r="C484" i="14"/>
  <c r="N484" i="14" s="1"/>
  <c r="C488" i="14"/>
  <c r="N488" i="14" s="1"/>
  <c r="C492" i="14"/>
  <c r="N492" i="14" s="1"/>
  <c r="C496" i="14"/>
  <c r="N496" i="14" s="1"/>
  <c r="C499" i="14"/>
  <c r="N499" i="14" s="1"/>
  <c r="C503" i="14"/>
  <c r="N503" i="14" s="1"/>
  <c r="C506" i="14"/>
  <c r="N506" i="14" s="1"/>
  <c r="C510" i="14"/>
  <c r="N510" i="14" s="1"/>
  <c r="C514" i="14"/>
  <c r="N514" i="14" s="1"/>
  <c r="C518" i="14"/>
  <c r="N518" i="14" s="1"/>
  <c r="C522" i="14"/>
  <c r="N522" i="14" s="1"/>
  <c r="C526" i="14"/>
  <c r="N526" i="14" s="1"/>
  <c r="C530" i="14"/>
  <c r="N530" i="14" s="1"/>
  <c r="C534" i="14"/>
  <c r="N534" i="14" s="1"/>
  <c r="C538" i="14"/>
  <c r="N538" i="14" s="1"/>
  <c r="C545" i="14"/>
  <c r="N545" i="14" s="1"/>
  <c r="C549" i="14"/>
  <c r="N549" i="14" s="1"/>
  <c r="C556" i="14"/>
  <c r="N556" i="14" s="1"/>
  <c r="C560" i="14"/>
  <c r="N560" i="14" s="1"/>
  <c r="C564" i="14"/>
  <c r="N564" i="14" s="1"/>
  <c r="C568" i="14"/>
  <c r="N568" i="14" s="1"/>
  <c r="C572" i="14"/>
  <c r="N572" i="14" s="1"/>
  <c r="C576" i="14"/>
  <c r="N576" i="14" s="1"/>
  <c r="C580" i="14"/>
  <c r="N580" i="14" s="1"/>
  <c r="C584" i="14"/>
  <c r="N584" i="14" s="1"/>
  <c r="C588" i="14"/>
  <c r="N588" i="14" s="1"/>
  <c r="C595" i="14"/>
  <c r="N595" i="14" s="1"/>
  <c r="C599" i="14"/>
  <c r="N599" i="14" s="1"/>
  <c r="C603" i="14"/>
  <c r="N603" i="14" s="1"/>
  <c r="C607" i="14"/>
  <c r="N607" i="14" s="1"/>
  <c r="C611" i="14"/>
  <c r="N611" i="14" s="1"/>
  <c r="C615" i="14"/>
  <c r="N615" i="14" s="1"/>
  <c r="C619" i="14"/>
  <c r="N619" i="14" s="1"/>
  <c r="C622" i="14"/>
  <c r="N622" i="14" s="1"/>
  <c r="C626" i="14"/>
  <c r="N626" i="14" s="1"/>
  <c r="C630" i="14"/>
  <c r="N630" i="14" s="1"/>
  <c r="C634" i="14"/>
  <c r="N634" i="14" s="1"/>
  <c r="C638" i="14"/>
  <c r="N638" i="14" s="1"/>
  <c r="C642" i="14"/>
  <c r="N642" i="14" s="1"/>
  <c r="C646" i="14"/>
  <c r="N646" i="14" s="1"/>
  <c r="C653" i="14"/>
  <c r="N653" i="14" s="1"/>
  <c r="C657" i="14"/>
  <c r="N657" i="14" s="1"/>
  <c r="C661" i="14"/>
  <c r="N661" i="14" s="1"/>
  <c r="C665" i="14"/>
  <c r="N665" i="14" s="1"/>
  <c r="C669" i="14"/>
  <c r="N669" i="14" s="1"/>
  <c r="C673" i="14"/>
  <c r="N673" i="14" s="1"/>
  <c r="C677" i="14"/>
  <c r="N677" i="14" s="1"/>
  <c r="C681" i="14"/>
  <c r="N681" i="14" s="1"/>
  <c r="C685" i="14"/>
  <c r="N685" i="14" s="1"/>
  <c r="C692" i="14"/>
  <c r="N692" i="14" s="1"/>
  <c r="C696" i="14"/>
  <c r="N696" i="14" s="1"/>
  <c r="C700" i="14"/>
  <c r="N700" i="14" s="1"/>
  <c r="C704" i="14"/>
  <c r="N704" i="14" s="1"/>
  <c r="C708" i="14"/>
  <c r="N708" i="14" s="1"/>
  <c r="C712" i="14"/>
  <c r="N712" i="14" s="1"/>
  <c r="C716" i="14"/>
  <c r="N716" i="14" s="1"/>
  <c r="C723" i="14"/>
  <c r="N723" i="14" s="1"/>
  <c r="C727" i="14"/>
  <c r="N727" i="14" s="1"/>
  <c r="C731" i="14"/>
  <c r="N731" i="14" s="1"/>
  <c r="C735" i="14"/>
  <c r="N735" i="14" s="1"/>
  <c r="C739" i="14"/>
  <c r="N739" i="14" s="1"/>
  <c r="C743" i="14"/>
  <c r="N743" i="14" s="1"/>
  <c r="C750" i="14"/>
  <c r="N750" i="14" s="1"/>
  <c r="C754" i="14"/>
  <c r="N754" i="14" s="1"/>
  <c r="C761" i="14"/>
  <c r="N761" i="14" s="1"/>
  <c r="C765" i="14"/>
  <c r="N765" i="14" s="1"/>
  <c r="C769" i="14"/>
  <c r="N769" i="14" s="1"/>
  <c r="C773" i="14"/>
  <c r="N773" i="14" s="1"/>
  <c r="C777" i="14"/>
  <c r="N777" i="14" s="1"/>
  <c r="C781" i="14"/>
  <c r="N781" i="14" s="1"/>
  <c r="C785" i="14"/>
  <c r="N785" i="14" s="1"/>
  <c r="C789" i="14"/>
  <c r="N789" i="14" s="1"/>
  <c r="C793" i="14"/>
  <c r="N793" i="14" s="1"/>
  <c r="C797" i="14"/>
  <c r="N797" i="14" s="1"/>
  <c r="C801" i="14"/>
  <c r="N801" i="14" s="1"/>
  <c r="C805" i="14"/>
  <c r="N805" i="14" s="1"/>
  <c r="C809" i="14"/>
  <c r="N809" i="14" s="1"/>
  <c r="C813" i="14"/>
  <c r="N813" i="14" s="1"/>
  <c r="C817" i="14"/>
  <c r="N817" i="14" s="1"/>
  <c r="C820" i="14"/>
  <c r="N820" i="14" s="1"/>
  <c r="C824" i="14"/>
  <c r="N824" i="14" s="1"/>
  <c r="C828" i="14"/>
  <c r="N828" i="14" s="1"/>
  <c r="C832" i="14"/>
  <c r="N832" i="14" s="1"/>
  <c r="C836" i="14"/>
  <c r="N836" i="14" s="1"/>
  <c r="C840" i="14"/>
  <c r="N840" i="14" s="1"/>
  <c r="C844" i="14"/>
  <c r="N844" i="14" s="1"/>
  <c r="C848" i="14"/>
  <c r="N848" i="14" s="1"/>
  <c r="C852" i="14"/>
  <c r="N852" i="14" s="1"/>
  <c r="C859" i="14"/>
  <c r="N859" i="14" s="1"/>
  <c r="C863" i="14"/>
  <c r="N863" i="14" s="1"/>
  <c r="C867" i="14"/>
  <c r="N867" i="14" s="1"/>
  <c r="C871" i="14"/>
  <c r="N871" i="14" s="1"/>
  <c r="C878" i="14"/>
  <c r="N878" i="14" s="1"/>
  <c r="C882" i="14"/>
  <c r="N882" i="14" s="1"/>
  <c r="C886" i="14"/>
  <c r="N886" i="14" s="1"/>
  <c r="C890" i="14"/>
  <c r="N890" i="14" s="1"/>
  <c r="C894" i="14"/>
  <c r="N894" i="14" s="1"/>
  <c r="C898" i="14"/>
  <c r="N898" i="14" s="1"/>
  <c r="C902" i="14"/>
  <c r="N902" i="14" s="1"/>
  <c r="C906" i="14"/>
  <c r="N906" i="14" s="1"/>
  <c r="C910" i="14"/>
  <c r="N910" i="14" s="1"/>
  <c r="C914" i="14"/>
  <c r="N914" i="14" s="1"/>
  <c r="C918" i="14"/>
  <c r="N918" i="14" s="1"/>
  <c r="C925" i="14"/>
  <c r="N925" i="14" s="1"/>
  <c r="C929" i="14"/>
  <c r="N929" i="14" s="1"/>
  <c r="C933" i="14"/>
  <c r="N933" i="14" s="1"/>
  <c r="C937" i="14"/>
  <c r="N937" i="14" s="1"/>
  <c r="C941" i="14"/>
  <c r="N941" i="14" s="1"/>
  <c r="C945" i="14"/>
  <c r="N945" i="14" s="1"/>
  <c r="C949" i="14"/>
  <c r="N949" i="14" s="1"/>
  <c r="C953" i="14"/>
  <c r="N953" i="14" s="1"/>
  <c r="C957" i="14"/>
  <c r="N957" i="14" s="1"/>
  <c r="C961" i="14"/>
  <c r="N961" i="14" s="1"/>
  <c r="C965" i="14"/>
  <c r="N965" i="14" s="1"/>
  <c r="C968" i="14"/>
  <c r="N968" i="14" s="1"/>
  <c r="C972" i="14"/>
  <c r="N972" i="14" s="1"/>
  <c r="C976" i="14"/>
  <c r="N976" i="14" s="1"/>
  <c r="C980" i="14"/>
  <c r="N980" i="14" s="1"/>
  <c r="C984" i="14"/>
  <c r="N984" i="14" s="1"/>
  <c r="C988" i="14"/>
  <c r="N988" i="14" s="1"/>
  <c r="C991" i="14"/>
  <c r="N991" i="14" s="1"/>
  <c r="C995" i="14"/>
  <c r="N995" i="14" s="1"/>
  <c r="C999" i="14"/>
  <c r="N999" i="14" s="1"/>
  <c r="C1003" i="14"/>
  <c r="N1003" i="14" s="1"/>
  <c r="C1007" i="14"/>
  <c r="N1007" i="14" s="1"/>
  <c r="C1010" i="14"/>
  <c r="N1010" i="14" s="1"/>
  <c r="C1017" i="14"/>
  <c r="N1017" i="14" s="1"/>
  <c r="C1021" i="14"/>
  <c r="N1021" i="14" s="1"/>
  <c r="C1025" i="14"/>
  <c r="N1025" i="14" s="1"/>
  <c r="C1029" i="14"/>
  <c r="N1029" i="14" s="1"/>
  <c r="C1033" i="14"/>
  <c r="N1033" i="14" s="1"/>
  <c r="C1037" i="14"/>
  <c r="N1037" i="14" s="1"/>
  <c r="C1041" i="14"/>
  <c r="N1041" i="14" s="1"/>
  <c r="C1045" i="14"/>
  <c r="N1045" i="14" s="1"/>
  <c r="C1049" i="14"/>
  <c r="N1049" i="14" s="1"/>
  <c r="C1053" i="14"/>
  <c r="N1053" i="14" s="1"/>
  <c r="C1057" i="14"/>
  <c r="N1057" i="14" s="1"/>
  <c r="C1061" i="14"/>
  <c r="N1061" i="14" s="1"/>
  <c r="C1065" i="14"/>
  <c r="N1065" i="14" s="1"/>
  <c r="C1069" i="14"/>
  <c r="N1069" i="14" s="1"/>
  <c r="C1073" i="14"/>
  <c r="N1073" i="14" s="1"/>
  <c r="C1077" i="14"/>
  <c r="N1077" i="14" s="1"/>
  <c r="C1081" i="14"/>
  <c r="N1081" i="14" s="1"/>
  <c r="C1085" i="14"/>
  <c r="N1085" i="14" s="1"/>
  <c r="C1089" i="14"/>
  <c r="N1089" i="14" s="1"/>
  <c r="C1093" i="14"/>
  <c r="N1093" i="14" s="1"/>
  <c r="C1097" i="14"/>
  <c r="N1097" i="14" s="1"/>
  <c r="C1101" i="14"/>
  <c r="N1101" i="14" s="1"/>
  <c r="C14" i="14"/>
  <c r="N14" i="14" s="1"/>
  <c r="C25" i="14"/>
  <c r="N25" i="14" s="1"/>
  <c r="C48" i="14"/>
  <c r="N48" i="14" s="1"/>
  <c r="C60" i="14"/>
  <c r="N60" i="14" s="1"/>
  <c r="C72" i="14"/>
  <c r="N72" i="14" s="1"/>
  <c r="C84" i="14"/>
  <c r="N84" i="14" s="1"/>
  <c r="C96" i="14"/>
  <c r="N96" i="14" s="1"/>
  <c r="C116" i="14"/>
  <c r="N116" i="14" s="1"/>
  <c r="C128" i="14"/>
  <c r="N128" i="14" s="1"/>
  <c r="C139" i="14"/>
  <c r="N139" i="14" s="1"/>
  <c r="C151" i="14"/>
  <c r="N151" i="14" s="1"/>
  <c r="C159" i="14"/>
  <c r="N159" i="14" s="1"/>
  <c r="C171" i="14"/>
  <c r="N171" i="14" s="1"/>
  <c r="C183" i="14"/>
  <c r="N183" i="14" s="1"/>
  <c r="C187" i="14"/>
  <c r="N187" i="14" s="1"/>
  <c r="C199" i="14"/>
  <c r="N199" i="14" s="1"/>
  <c r="C211" i="14"/>
  <c r="N211" i="14" s="1"/>
  <c r="C222" i="14"/>
  <c r="N222" i="14" s="1"/>
  <c r="C234" i="14"/>
  <c r="N234" i="14" s="1"/>
  <c r="C246" i="14"/>
  <c r="N246" i="14" s="1"/>
  <c r="C258" i="14"/>
  <c r="N258" i="14" s="1"/>
  <c r="C266" i="14"/>
  <c r="N266" i="14" s="1"/>
  <c r="C278" i="14"/>
  <c r="N278" i="14" s="1"/>
  <c r="C289" i="14"/>
  <c r="N289" i="14" s="1"/>
  <c r="C301" i="14"/>
  <c r="N301" i="14" s="1"/>
  <c r="C313" i="14"/>
  <c r="N313" i="14" s="1"/>
  <c r="C324" i="14"/>
  <c r="N324" i="14" s="1"/>
  <c r="C332" i="14"/>
  <c r="N332" i="14" s="1"/>
  <c r="C340" i="14"/>
  <c r="N340" i="14" s="1"/>
  <c r="C352" i="14"/>
  <c r="N352" i="14" s="1"/>
  <c r="C364" i="14"/>
  <c r="N364" i="14" s="1"/>
  <c r="C376" i="14"/>
  <c r="N376" i="14" s="1"/>
  <c r="C388" i="14"/>
  <c r="N388" i="14" s="1"/>
  <c r="C395" i="14"/>
  <c r="N395" i="14" s="1"/>
  <c r="C403" i="14"/>
  <c r="N403" i="14" s="1"/>
  <c r="C410" i="14"/>
  <c r="N410" i="14" s="1"/>
  <c r="C418" i="14"/>
  <c r="N418" i="14" s="1"/>
  <c r="C426" i="14"/>
  <c r="N426" i="14" s="1"/>
  <c r="C438" i="14"/>
  <c r="N438" i="14" s="1"/>
  <c r="C441" i="14"/>
  <c r="N441" i="14" s="1"/>
  <c r="C453" i="14"/>
  <c r="N453" i="14" s="1"/>
  <c r="C465" i="14"/>
  <c r="N465" i="14" s="1"/>
  <c r="C476" i="14"/>
  <c r="N476" i="14" s="1"/>
  <c r="C487" i="14"/>
  <c r="N487" i="14" s="1"/>
  <c r="C509" i="14"/>
  <c r="N509" i="14" s="1"/>
  <c r="C517" i="14"/>
  <c r="N517" i="14" s="1"/>
  <c r="C529" i="14"/>
  <c r="N529" i="14" s="1"/>
  <c r="C533" i="14"/>
  <c r="N533" i="14" s="1"/>
  <c r="C544" i="14"/>
  <c r="N544" i="14" s="1"/>
  <c r="C548" i="14"/>
  <c r="N548" i="14" s="1"/>
  <c r="C559" i="14"/>
  <c r="N559" i="14" s="1"/>
  <c r="C571" i="14"/>
  <c r="N571" i="14" s="1"/>
  <c r="C583" i="14"/>
  <c r="N583" i="14" s="1"/>
  <c r="C594" i="14"/>
  <c r="N594" i="14" s="1"/>
  <c r="C606" i="14"/>
  <c r="N606" i="14" s="1"/>
  <c r="C614" i="14"/>
  <c r="N614" i="14" s="1"/>
  <c r="C625" i="14"/>
  <c r="N625" i="14" s="1"/>
  <c r="C633" i="14"/>
  <c r="N633" i="14" s="1"/>
  <c r="C641" i="14"/>
  <c r="N641" i="14" s="1"/>
  <c r="C652" i="14"/>
  <c r="N652" i="14" s="1"/>
  <c r="C656" i="14"/>
  <c r="N656" i="14" s="1"/>
  <c r="C668" i="14"/>
  <c r="N668" i="14" s="1"/>
  <c r="C672" i="14"/>
  <c r="N672" i="14" s="1"/>
  <c r="C684" i="14"/>
  <c r="N684" i="14" s="1"/>
  <c r="C688" i="14"/>
  <c r="N688" i="14" s="1"/>
  <c r="C699" i="14"/>
  <c r="N699" i="14" s="1"/>
  <c r="C711" i="14"/>
  <c r="N711" i="14" s="1"/>
  <c r="C715" i="14"/>
  <c r="N715" i="14" s="1"/>
  <c r="C726" i="14"/>
  <c r="N726" i="14" s="1"/>
  <c r="C738" i="14"/>
  <c r="N738" i="14" s="1"/>
  <c r="C749" i="14"/>
  <c r="N749" i="14" s="1"/>
  <c r="C757" i="14"/>
  <c r="N757" i="14" s="1"/>
  <c r="C768" i="14"/>
  <c r="N768" i="14" s="1"/>
  <c r="C784" i="14"/>
  <c r="N784" i="14" s="1"/>
  <c r="C804" i="14"/>
  <c r="N804" i="14" s="1"/>
  <c r="C816" i="14"/>
  <c r="N816" i="14" s="1"/>
  <c r="C827" i="14"/>
  <c r="N827" i="14" s="1"/>
  <c r="C839" i="14"/>
  <c r="N839" i="14" s="1"/>
  <c r="C858" i="14"/>
  <c r="N858" i="14" s="1"/>
  <c r="C874" i="14"/>
  <c r="N874" i="14" s="1"/>
  <c r="C889" i="14"/>
  <c r="N889" i="14" s="1"/>
  <c r="C905" i="14"/>
  <c r="N905" i="14" s="1"/>
  <c r="C917" i="14"/>
  <c r="N917" i="14" s="1"/>
  <c r="C924" i="14"/>
  <c r="N924" i="14" s="1"/>
  <c r="C936" i="14"/>
  <c r="N936" i="14" s="1"/>
  <c r="C948" i="14"/>
  <c r="N948" i="14" s="1"/>
  <c r="C975" i="14"/>
  <c r="N975" i="14" s="1"/>
  <c r="C987" i="14"/>
  <c r="N987" i="14" s="1"/>
  <c r="C990" i="14"/>
  <c r="N990" i="14" s="1"/>
  <c r="C994" i="14"/>
  <c r="N994" i="14" s="1"/>
  <c r="C1002" i="14"/>
  <c r="N1002" i="14" s="1"/>
  <c r="C1006" i="14"/>
  <c r="N1006" i="14" s="1"/>
  <c r="C1016" i="14"/>
  <c r="N1016" i="14" s="1"/>
  <c r="C1028" i="14"/>
  <c r="N1028" i="14" s="1"/>
  <c r="C1036" i="14"/>
  <c r="N1036" i="14" s="1"/>
  <c r="C1044" i="14"/>
  <c r="N1044" i="14" s="1"/>
  <c r="C1064" i="14"/>
  <c r="N1064" i="14" s="1"/>
  <c r="C1076" i="14"/>
  <c r="N1076" i="14" s="1"/>
  <c r="C1088" i="14"/>
  <c r="N1088" i="14" s="1"/>
  <c r="C1100" i="14"/>
  <c r="N1100" i="14" s="1"/>
  <c r="C1113" i="14"/>
  <c r="N1113" i="14" s="1"/>
  <c r="C5" i="14"/>
  <c r="N5" i="14" s="1"/>
  <c r="C12" i="14"/>
  <c r="N12" i="14" s="1"/>
  <c r="C16" i="14"/>
  <c r="N16" i="14" s="1"/>
  <c r="C20" i="14"/>
  <c r="N20" i="14" s="1"/>
  <c r="C27" i="14"/>
  <c r="N27" i="14" s="1"/>
  <c r="C31" i="14"/>
  <c r="N31" i="14" s="1"/>
  <c r="C35" i="14"/>
  <c r="N35" i="14" s="1"/>
  <c r="C38" i="14"/>
  <c r="N38" i="14" s="1"/>
  <c r="C42" i="14"/>
  <c r="N42" i="14" s="1"/>
  <c r="C46" i="14"/>
  <c r="N46" i="14" s="1"/>
  <c r="C50" i="14"/>
  <c r="N50" i="14" s="1"/>
  <c r="C54" i="14"/>
  <c r="N54" i="14" s="1"/>
  <c r="C58" i="14"/>
  <c r="N58" i="14" s="1"/>
  <c r="C62" i="14"/>
  <c r="N62" i="14" s="1"/>
  <c r="C66" i="14"/>
  <c r="N66" i="14" s="1"/>
  <c r="C70" i="14"/>
  <c r="N70" i="14" s="1"/>
  <c r="C74" i="14"/>
  <c r="N74" i="14" s="1"/>
  <c r="C78" i="14"/>
  <c r="N78" i="14" s="1"/>
  <c r="C82" i="14"/>
  <c r="N82" i="14" s="1"/>
  <c r="C86" i="14"/>
  <c r="N86" i="14" s="1"/>
  <c r="C90" i="14"/>
  <c r="N90" i="14" s="1"/>
  <c r="P5" i="17" s="1"/>
  <c r="AD14" i="9" s="1"/>
  <c r="C94" i="14"/>
  <c r="N94" i="14" s="1"/>
  <c r="C98" i="14"/>
  <c r="N98" i="14" s="1"/>
  <c r="C102" i="14"/>
  <c r="N102" i="14" s="1"/>
  <c r="C106" i="14"/>
  <c r="N106" i="14" s="1"/>
  <c r="C110" i="14"/>
  <c r="N110" i="14" s="1"/>
  <c r="C114" i="14"/>
  <c r="N114" i="14" s="1"/>
  <c r="C118" i="14"/>
  <c r="N118" i="14" s="1"/>
  <c r="C122" i="14"/>
  <c r="N122" i="14" s="1"/>
  <c r="C126" i="14"/>
  <c r="N126" i="14" s="1"/>
  <c r="C133" i="14"/>
  <c r="N133" i="14" s="1"/>
  <c r="C137" i="14"/>
  <c r="N137" i="14" s="1"/>
  <c r="C141" i="14"/>
  <c r="N141" i="14" s="1"/>
  <c r="C145" i="14"/>
  <c r="N145" i="14" s="1"/>
  <c r="C149" i="14"/>
  <c r="N149" i="14" s="1"/>
  <c r="C153" i="14"/>
  <c r="N153" i="14" s="1"/>
  <c r="C157" i="14"/>
  <c r="N157" i="14" s="1"/>
  <c r="C161" i="14"/>
  <c r="N161" i="14" s="1"/>
  <c r="C165" i="14"/>
  <c r="N165" i="14" s="1"/>
  <c r="C169" i="14"/>
  <c r="N169" i="14" s="1"/>
  <c r="C173" i="14"/>
  <c r="N173" i="14" s="1"/>
  <c r="C177" i="14"/>
  <c r="N177" i="14" s="1"/>
  <c r="C181" i="14"/>
  <c r="N181" i="14" s="1"/>
  <c r="C185" i="14"/>
  <c r="N185" i="14" s="1"/>
  <c r="C189" i="14"/>
  <c r="N189" i="14" s="1"/>
  <c r="C193" i="14"/>
  <c r="N193" i="14" s="1"/>
  <c r="C197" i="14"/>
  <c r="N197" i="14" s="1"/>
  <c r="C201" i="14"/>
  <c r="N201" i="14" s="1"/>
  <c r="C205" i="14"/>
  <c r="N205" i="14" s="1"/>
  <c r="C209" i="14"/>
  <c r="N209" i="14" s="1"/>
  <c r="C213" i="14"/>
  <c r="N213" i="14" s="1"/>
  <c r="C217" i="14"/>
  <c r="N217" i="14" s="1"/>
  <c r="C224" i="14"/>
  <c r="N224" i="14" s="1"/>
  <c r="C228" i="14"/>
  <c r="N228" i="14" s="1"/>
  <c r="C232" i="14"/>
  <c r="N232" i="14" s="1"/>
  <c r="C236" i="14"/>
  <c r="N236" i="14" s="1"/>
  <c r="C240" i="14"/>
  <c r="N240" i="14" s="1"/>
  <c r="C244" i="14"/>
  <c r="N244" i="14" s="1"/>
  <c r="C248" i="14"/>
  <c r="N248" i="14" s="1"/>
  <c r="C252" i="14"/>
  <c r="N252" i="14" s="1"/>
  <c r="C256" i="14"/>
  <c r="N256" i="14" s="1"/>
  <c r="C260" i="14"/>
  <c r="N260" i="14" s="1"/>
  <c r="C264" i="14"/>
  <c r="N264" i="14" s="1"/>
  <c r="C268" i="14"/>
  <c r="N268" i="14" s="1"/>
  <c r="C272" i="14"/>
  <c r="N272" i="14" s="1"/>
  <c r="C276" i="14"/>
  <c r="N276" i="14" s="1"/>
  <c r="C280" i="14"/>
  <c r="N280" i="14" s="1"/>
  <c r="C287" i="14"/>
  <c r="N287" i="14" s="1"/>
  <c r="C291" i="14"/>
  <c r="N291" i="14" s="1"/>
  <c r="C295" i="14"/>
  <c r="N295" i="14" s="1"/>
  <c r="C299" i="14"/>
  <c r="N299" i="14" s="1"/>
  <c r="C303" i="14"/>
  <c r="N303" i="14" s="1"/>
  <c r="C307" i="14"/>
  <c r="N307" i="14" s="1"/>
  <c r="C311" i="14"/>
  <c r="N311" i="14" s="1"/>
  <c r="C315" i="14"/>
  <c r="N315" i="14" s="1"/>
  <c r="C322" i="14"/>
  <c r="N322" i="14" s="1"/>
  <c r="C326" i="14"/>
  <c r="N326" i="14" s="1"/>
  <c r="C330" i="14"/>
  <c r="N330" i="14" s="1"/>
  <c r="C334" i="14"/>
  <c r="N334" i="14" s="1"/>
  <c r="C338" i="14"/>
  <c r="N338" i="14" s="1"/>
  <c r="C342" i="14"/>
  <c r="N342" i="14" s="1"/>
  <c r="C346" i="14"/>
  <c r="N346" i="14" s="1"/>
  <c r="C350" i="14"/>
  <c r="N350" i="14" s="1"/>
  <c r="C354" i="14"/>
  <c r="N354" i="14" s="1"/>
  <c r="C358" i="14"/>
  <c r="N358" i="14" s="1"/>
  <c r="C362" i="14"/>
  <c r="N362" i="14" s="1"/>
  <c r="C366" i="14"/>
  <c r="N366" i="14" s="1"/>
  <c r="C370" i="14"/>
  <c r="N370" i="14" s="1"/>
  <c r="C374" i="14"/>
  <c r="N374" i="14" s="1"/>
  <c r="C378" i="14"/>
  <c r="N378" i="14" s="1"/>
  <c r="C382" i="14"/>
  <c r="N382" i="14" s="1"/>
  <c r="C386" i="14"/>
  <c r="N386" i="14" s="1"/>
  <c r="C390" i="14"/>
  <c r="N390" i="14" s="1"/>
  <c r="C393" i="14"/>
  <c r="N393" i="14" s="1"/>
  <c r="C397" i="14"/>
  <c r="N397" i="14" s="1"/>
  <c r="C401" i="14"/>
  <c r="N401" i="14" s="1"/>
  <c r="C405" i="14"/>
  <c r="N405" i="14" s="1"/>
  <c r="C408" i="14"/>
  <c r="N408" i="14" s="1"/>
  <c r="C412" i="14"/>
  <c r="N412" i="14" s="1"/>
  <c r="C416" i="14"/>
  <c r="N416" i="14" s="1"/>
  <c r="C420" i="14"/>
  <c r="N420" i="14" s="1"/>
  <c r="C424" i="14"/>
  <c r="N424" i="14" s="1"/>
  <c r="C428" i="14"/>
  <c r="N428" i="14" s="1"/>
  <c r="C432" i="14"/>
  <c r="N432" i="14" s="1"/>
  <c r="C436" i="14"/>
  <c r="N436" i="14" s="1"/>
  <c r="C443" i="14"/>
  <c r="N443" i="14" s="1"/>
  <c r="C447" i="14"/>
  <c r="N447" i="14" s="1"/>
  <c r="C451" i="14"/>
  <c r="N451" i="14" s="1"/>
  <c r="C455" i="14"/>
  <c r="N455" i="14" s="1"/>
  <c r="C459" i="14"/>
  <c r="N459" i="14" s="1"/>
  <c r="C463" i="14"/>
  <c r="N463" i="14" s="1"/>
  <c r="C470" i="14"/>
  <c r="N470" i="14" s="1"/>
  <c r="C474" i="14"/>
  <c r="N474" i="14" s="1"/>
  <c r="C478" i="14"/>
  <c r="N478" i="14" s="1"/>
  <c r="C482" i="14"/>
  <c r="N482" i="14" s="1"/>
  <c r="C485" i="14"/>
  <c r="N485" i="14" s="1"/>
  <c r="C489" i="14"/>
  <c r="N489" i="14" s="1"/>
  <c r="C493" i="14"/>
  <c r="N493" i="14" s="1"/>
  <c r="C497" i="14"/>
  <c r="N497" i="14" s="1"/>
  <c r="C500" i="14"/>
  <c r="N500" i="14" s="1"/>
  <c r="C504" i="14"/>
  <c r="N504" i="14" s="1"/>
  <c r="C507" i="14"/>
  <c r="N507" i="14" s="1"/>
  <c r="C511" i="14"/>
  <c r="N511" i="14" s="1"/>
  <c r="C515" i="14"/>
  <c r="N515" i="14" s="1"/>
  <c r="C519" i="14"/>
  <c r="N519" i="14" s="1"/>
  <c r="C523" i="14"/>
  <c r="N523" i="14" s="1"/>
  <c r="C527" i="14"/>
  <c r="N527" i="14" s="1"/>
  <c r="C531" i="14"/>
  <c r="N531" i="14" s="1"/>
  <c r="C535" i="14"/>
  <c r="N535" i="14" s="1"/>
  <c r="C539" i="14"/>
  <c r="N539" i="14" s="1"/>
  <c r="C542" i="14"/>
  <c r="N542" i="14" s="1"/>
  <c r="C546" i="14"/>
  <c r="N546" i="14" s="1"/>
  <c r="C550" i="14"/>
  <c r="N550" i="14" s="1"/>
  <c r="C553" i="14"/>
  <c r="N553" i="14" s="1"/>
  <c r="C557" i="14"/>
  <c r="N557" i="14" s="1"/>
  <c r="C561" i="14"/>
  <c r="N561" i="14" s="1"/>
  <c r="C565" i="14"/>
  <c r="N565" i="14" s="1"/>
  <c r="C569" i="14"/>
  <c r="N569" i="14" s="1"/>
  <c r="C573" i="14"/>
  <c r="N573" i="14" s="1"/>
  <c r="C577" i="14"/>
  <c r="N577" i="14" s="1"/>
  <c r="C581" i="14"/>
  <c r="N581" i="14" s="1"/>
  <c r="C585" i="14"/>
  <c r="N585" i="14" s="1"/>
  <c r="C589" i="14"/>
  <c r="N589" i="14" s="1"/>
  <c r="C596" i="14"/>
  <c r="N596" i="14" s="1"/>
  <c r="C600" i="14"/>
  <c r="N600" i="14" s="1"/>
  <c r="C604" i="14"/>
  <c r="N604" i="14" s="1"/>
  <c r="C608" i="14"/>
  <c r="N608" i="14" s="1"/>
  <c r="C612" i="14"/>
  <c r="N612" i="14" s="1"/>
  <c r="C616" i="14"/>
  <c r="N616" i="14" s="1"/>
  <c r="C620" i="14"/>
  <c r="N620" i="14" s="1"/>
  <c r="C623" i="14"/>
  <c r="N623" i="14" s="1"/>
  <c r="C627" i="14"/>
  <c r="N627" i="14" s="1"/>
  <c r="C631" i="14"/>
  <c r="N631" i="14" s="1"/>
  <c r="C635" i="14"/>
  <c r="N635" i="14" s="1"/>
  <c r="C639" i="14"/>
  <c r="N639" i="14" s="1"/>
  <c r="C643" i="14"/>
  <c r="N643" i="14" s="1"/>
  <c r="C647" i="14"/>
  <c r="N647" i="14" s="1"/>
  <c r="C654" i="14"/>
  <c r="N654" i="14" s="1"/>
  <c r="C658" i="14"/>
  <c r="N658" i="14" s="1"/>
  <c r="C662" i="14"/>
  <c r="N662" i="14" s="1"/>
  <c r="C666" i="14"/>
  <c r="N666" i="14" s="1"/>
  <c r="C670" i="14"/>
  <c r="N670" i="14" s="1"/>
  <c r="C674" i="14"/>
  <c r="N674" i="14" s="1"/>
  <c r="C678" i="14"/>
  <c r="N678" i="14" s="1"/>
  <c r="C682" i="14"/>
  <c r="N682" i="14" s="1"/>
  <c r="C686" i="14"/>
  <c r="N686" i="14" s="1"/>
  <c r="C693" i="14"/>
  <c r="N693" i="14" s="1"/>
  <c r="C697" i="14"/>
  <c r="N697" i="14" s="1"/>
  <c r="C701" i="14"/>
  <c r="N701" i="14" s="1"/>
  <c r="C705" i="14"/>
  <c r="N705" i="14" s="1"/>
  <c r="C709" i="14"/>
  <c r="N709" i="14" s="1"/>
  <c r="C713" i="14"/>
  <c r="N713" i="14" s="1"/>
  <c r="C717" i="14"/>
  <c r="N717" i="14" s="1"/>
  <c r="C724" i="14"/>
  <c r="N724" i="14" s="1"/>
  <c r="C728" i="14"/>
  <c r="N728" i="14" s="1"/>
  <c r="C732" i="14"/>
  <c r="N732" i="14" s="1"/>
  <c r="C736" i="14"/>
  <c r="N736" i="14" s="1"/>
  <c r="C740" i="14"/>
  <c r="N740" i="14" s="1"/>
  <c r="C744" i="14"/>
  <c r="N744" i="14" s="1"/>
  <c r="C747" i="14"/>
  <c r="N747" i="14" s="1"/>
  <c r="C751" i="14"/>
  <c r="N751" i="14" s="1"/>
  <c r="C755" i="14"/>
  <c r="N755" i="14" s="1"/>
  <c r="C762" i="14"/>
  <c r="N762" i="14" s="1"/>
  <c r="C766" i="14"/>
  <c r="N766" i="14" s="1"/>
  <c r="C770" i="14"/>
  <c r="N770" i="14" s="1"/>
  <c r="C774" i="14"/>
  <c r="N774" i="14" s="1"/>
  <c r="C778" i="14"/>
  <c r="N778" i="14" s="1"/>
  <c r="C782" i="14"/>
  <c r="N782" i="14" s="1"/>
  <c r="C786" i="14"/>
  <c r="N786" i="14" s="1"/>
  <c r="C790" i="14"/>
  <c r="N790" i="14" s="1"/>
  <c r="C794" i="14"/>
  <c r="N794" i="14" s="1"/>
  <c r="C798" i="14"/>
  <c r="N798" i="14" s="1"/>
  <c r="C802" i="14"/>
  <c r="N802" i="14" s="1"/>
  <c r="C806" i="14"/>
  <c r="N806" i="14" s="1"/>
  <c r="C810" i="14"/>
  <c r="N810" i="14" s="1"/>
  <c r="C814" i="14"/>
  <c r="N814" i="14" s="1"/>
  <c r="C821" i="14"/>
  <c r="N821" i="14" s="1"/>
  <c r="C825" i="14"/>
  <c r="N825" i="14" s="1"/>
  <c r="C829" i="14"/>
  <c r="N829" i="14" s="1"/>
  <c r="C833" i="14"/>
  <c r="N833" i="14" s="1"/>
  <c r="C837" i="14"/>
  <c r="N837" i="14" s="1"/>
  <c r="C841" i="14"/>
  <c r="N841" i="14" s="1"/>
  <c r="C845" i="14"/>
  <c r="N845" i="14" s="1"/>
  <c r="C849" i="14"/>
  <c r="N849" i="14" s="1"/>
  <c r="C853" i="14"/>
  <c r="N853" i="14" s="1"/>
  <c r="C856" i="14"/>
  <c r="N856" i="14" s="1"/>
  <c r="C860" i="14"/>
  <c r="N860" i="14" s="1"/>
  <c r="C864" i="14"/>
  <c r="N864" i="14" s="1"/>
  <c r="C868" i="14"/>
  <c r="N868" i="14" s="1"/>
  <c r="C872" i="14"/>
  <c r="N872" i="14" s="1"/>
  <c r="C879" i="14"/>
  <c r="N879" i="14" s="1"/>
  <c r="C883" i="14"/>
  <c r="N883" i="14" s="1"/>
  <c r="C887" i="14"/>
  <c r="N887" i="14" s="1"/>
  <c r="C891" i="14"/>
  <c r="N891" i="14" s="1"/>
  <c r="C895" i="14"/>
  <c r="N895" i="14" s="1"/>
  <c r="C899" i="14"/>
  <c r="N899" i="14" s="1"/>
  <c r="C903" i="14"/>
  <c r="N903" i="14" s="1"/>
  <c r="C907" i="14"/>
  <c r="N907" i="14" s="1"/>
  <c r="C911" i="14"/>
  <c r="N911" i="14" s="1"/>
  <c r="C915" i="14"/>
  <c r="N915" i="14" s="1"/>
  <c r="C919" i="14"/>
  <c r="N919" i="14" s="1"/>
  <c r="C922" i="14"/>
  <c r="N922" i="14" s="1"/>
  <c r="C926" i="14"/>
  <c r="N926" i="14" s="1"/>
  <c r="C930" i="14"/>
  <c r="N930" i="14" s="1"/>
  <c r="C934" i="14"/>
  <c r="N934" i="14" s="1"/>
  <c r="C938" i="14"/>
  <c r="N938" i="14" s="1"/>
  <c r="C942" i="14"/>
  <c r="N942" i="14" s="1"/>
  <c r="C946" i="14"/>
  <c r="N946" i="14" s="1"/>
  <c r="C950" i="14"/>
  <c r="N950" i="14" s="1"/>
  <c r="C954" i="14"/>
  <c r="N954" i="14" s="1"/>
  <c r="C958" i="14"/>
  <c r="N958" i="14" s="1"/>
  <c r="C962" i="14"/>
  <c r="N962" i="14" s="1"/>
  <c r="C966" i="14"/>
  <c r="N966" i="14" s="1"/>
  <c r="C969" i="14"/>
  <c r="N969" i="14" s="1"/>
  <c r="C973" i="14"/>
  <c r="N973" i="14" s="1"/>
  <c r="C977" i="14"/>
  <c r="N977" i="14" s="1"/>
  <c r="C981" i="14"/>
  <c r="N981" i="14" s="1"/>
  <c r="C985" i="14"/>
  <c r="N985" i="14" s="1"/>
  <c r="C992" i="14"/>
  <c r="N992" i="14" s="1"/>
  <c r="C996" i="14"/>
  <c r="N996" i="14" s="1"/>
  <c r="C1000" i="14"/>
  <c r="N1000" i="14" s="1"/>
  <c r="C1004" i="14"/>
  <c r="N1004" i="14" s="1"/>
  <c r="C1008" i="14"/>
  <c r="N1008" i="14" s="1"/>
  <c r="C1011" i="14"/>
  <c r="N1011" i="14" s="1"/>
  <c r="C1014" i="14"/>
  <c r="N1014" i="14" s="1"/>
  <c r="C1018" i="14"/>
  <c r="N1018" i="14" s="1"/>
  <c r="C1022" i="14"/>
  <c r="N1022" i="14" s="1"/>
  <c r="C1026" i="14"/>
  <c r="N1026" i="14" s="1"/>
  <c r="C1030" i="14"/>
  <c r="N1030" i="14" s="1"/>
  <c r="C1034" i="14"/>
  <c r="N1034" i="14" s="1"/>
  <c r="C1038" i="14"/>
  <c r="N1038" i="14" s="1"/>
  <c r="C1042" i="14"/>
  <c r="N1042" i="14" s="1"/>
  <c r="C1046" i="14"/>
  <c r="N1046" i="14" s="1"/>
  <c r="C1050" i="14"/>
  <c r="N1050" i="14" s="1"/>
  <c r="C1054" i="14"/>
  <c r="N1054" i="14" s="1"/>
  <c r="C1058" i="14"/>
  <c r="N1058" i="14" s="1"/>
  <c r="C1062" i="14"/>
  <c r="N1062" i="14" s="1"/>
  <c r="C1066" i="14"/>
  <c r="N1066" i="14" s="1"/>
  <c r="C1070" i="14"/>
  <c r="N1070" i="14" s="1"/>
  <c r="C1074" i="14"/>
  <c r="N1074" i="14" s="1"/>
  <c r="C1078" i="14"/>
  <c r="N1078" i="14" s="1"/>
  <c r="C1082" i="14"/>
  <c r="N1082" i="14" s="1"/>
  <c r="C1086" i="14"/>
  <c r="N1086" i="14" s="1"/>
  <c r="C1090" i="14"/>
  <c r="N1090" i="14" s="1"/>
  <c r="C1094" i="14"/>
  <c r="N1094" i="14" s="1"/>
  <c r="C1098" i="14"/>
  <c r="N1098" i="14" s="1"/>
  <c r="C1102" i="14"/>
  <c r="N1102" i="14" s="1"/>
  <c r="C1105" i="14"/>
  <c r="N1105" i="14" s="1"/>
  <c r="C1128" i="14"/>
  <c r="N1128" i="14" s="1"/>
  <c r="C1126" i="14"/>
  <c r="N1126" i="14" s="1"/>
  <c r="C1124" i="14"/>
  <c r="N1124" i="14" s="1"/>
  <c r="C1122" i="14"/>
  <c r="N1122" i="14" s="1"/>
  <c r="C1120" i="14"/>
  <c r="N1120" i="14" s="1"/>
  <c r="C1118" i="14"/>
  <c r="N1118" i="14" s="1"/>
  <c r="C1116" i="14"/>
  <c r="N1116" i="14" s="1"/>
  <c r="C1114" i="14"/>
  <c r="N1114" i="14" s="1"/>
  <c r="C1112" i="14"/>
  <c r="N1112" i="14" s="1"/>
  <c r="C1110" i="14"/>
  <c r="N1110" i="14" s="1"/>
  <c r="C1108" i="14"/>
  <c r="N1108" i="14" s="1"/>
  <c r="C10" i="14"/>
  <c r="N10" i="14" s="1"/>
  <c r="C22" i="14"/>
  <c r="N22" i="14" s="1"/>
  <c r="C33" i="14"/>
  <c r="N33" i="14" s="1"/>
  <c r="C40" i="14"/>
  <c r="N40" i="14" s="1"/>
  <c r="C52" i="14"/>
  <c r="N52" i="14" s="1"/>
  <c r="C64" i="14"/>
  <c r="N64" i="14" s="1"/>
  <c r="C80" i="14"/>
  <c r="N80" i="14" s="1"/>
  <c r="C92" i="14"/>
  <c r="N92" i="14" s="1"/>
  <c r="C100" i="14"/>
  <c r="N100" i="14" s="1"/>
  <c r="C112" i="14"/>
  <c r="N112" i="14" s="1"/>
  <c r="C124" i="14"/>
  <c r="N124" i="14" s="1"/>
  <c r="C135" i="14"/>
  <c r="N135" i="14" s="1"/>
  <c r="C143" i="14"/>
  <c r="N143" i="14" s="1"/>
  <c r="C155" i="14"/>
  <c r="N155" i="14" s="1"/>
  <c r="C163" i="14"/>
  <c r="N163" i="14" s="1"/>
  <c r="C179" i="14"/>
  <c r="N179" i="14" s="1"/>
  <c r="C195" i="14"/>
  <c r="N195" i="14" s="1"/>
  <c r="C203" i="14"/>
  <c r="N203" i="14" s="1"/>
  <c r="C215" i="14"/>
  <c r="N215" i="14" s="1"/>
  <c r="C230" i="14"/>
  <c r="N230" i="14" s="1"/>
  <c r="C238" i="14"/>
  <c r="N238" i="14" s="1"/>
  <c r="C254" i="14"/>
  <c r="N254" i="14" s="1"/>
  <c r="C270" i="14"/>
  <c r="N270" i="14" s="1"/>
  <c r="C282" i="14"/>
  <c r="N282" i="14" s="1"/>
  <c r="C293" i="14"/>
  <c r="N293" i="14" s="1"/>
  <c r="C305" i="14"/>
  <c r="N305" i="14" s="1"/>
  <c r="C317" i="14"/>
  <c r="N317" i="14" s="1"/>
  <c r="C328" i="14"/>
  <c r="N328" i="14" s="1"/>
  <c r="C344" i="14"/>
  <c r="N344" i="14" s="1"/>
  <c r="C360" i="14"/>
  <c r="N360" i="14" s="1"/>
  <c r="C380" i="14"/>
  <c r="N380" i="14" s="1"/>
  <c r="C422" i="14"/>
  <c r="N422" i="14" s="1"/>
  <c r="C430" i="14"/>
  <c r="N430" i="14" s="1"/>
  <c r="C445" i="14"/>
  <c r="N445" i="14" s="1"/>
  <c r="C461" i="14"/>
  <c r="N461" i="14" s="1"/>
  <c r="C468" i="14"/>
  <c r="N468" i="14" s="1"/>
  <c r="C495" i="14"/>
  <c r="N495" i="14" s="1"/>
  <c r="C521" i="14"/>
  <c r="N521" i="14" s="1"/>
  <c r="C537" i="14"/>
  <c r="N537" i="14" s="1"/>
  <c r="C555" i="14"/>
  <c r="N555" i="14" s="1"/>
  <c r="C567" i="14"/>
  <c r="N567" i="14" s="1"/>
  <c r="C579" i="14"/>
  <c r="N579" i="14" s="1"/>
  <c r="C591" i="14"/>
  <c r="N591" i="14" s="1"/>
  <c r="C602" i="14"/>
  <c r="N602" i="14" s="1"/>
  <c r="C637" i="14"/>
  <c r="N637" i="14" s="1"/>
  <c r="C649" i="14"/>
  <c r="N649" i="14" s="1"/>
  <c r="C660" i="14"/>
  <c r="N660" i="14" s="1"/>
  <c r="C680" i="14"/>
  <c r="N680" i="14" s="1"/>
  <c r="C695" i="14"/>
  <c r="N695" i="14" s="1"/>
  <c r="C707" i="14"/>
  <c r="N707" i="14" s="1"/>
  <c r="C722" i="14"/>
  <c r="N722" i="14" s="1"/>
  <c r="C730" i="14"/>
  <c r="N730" i="14" s="1"/>
  <c r="C760" i="14"/>
  <c r="N760" i="14" s="1"/>
  <c r="C772" i="14"/>
  <c r="N772" i="14" s="1"/>
  <c r="C780" i="14"/>
  <c r="N780" i="14" s="1"/>
  <c r="C792" i="14"/>
  <c r="N792" i="14" s="1"/>
  <c r="C800" i="14"/>
  <c r="N800" i="14" s="1"/>
  <c r="C812" i="14"/>
  <c r="N812" i="14" s="1"/>
  <c r="C823" i="14"/>
  <c r="N823" i="14" s="1"/>
  <c r="C835" i="14"/>
  <c r="N835" i="14" s="1"/>
  <c r="C843" i="14"/>
  <c r="N843" i="14" s="1"/>
  <c r="C851" i="14"/>
  <c r="N851" i="14" s="1"/>
  <c r="C862" i="14"/>
  <c r="N862" i="14" s="1"/>
  <c r="C870" i="14"/>
  <c r="N870" i="14" s="1"/>
  <c r="C881" i="14"/>
  <c r="N881" i="14" s="1"/>
  <c r="C893" i="14"/>
  <c r="N893" i="14" s="1"/>
  <c r="C901" i="14"/>
  <c r="N901" i="14" s="1"/>
  <c r="C913" i="14"/>
  <c r="N913" i="14" s="1"/>
  <c r="C928" i="14"/>
  <c r="N928" i="14" s="1"/>
  <c r="C944" i="14"/>
  <c r="N944" i="14" s="1"/>
  <c r="C952" i="14"/>
  <c r="N952" i="14" s="1"/>
  <c r="C960" i="14"/>
  <c r="N960" i="14" s="1"/>
  <c r="C971" i="14"/>
  <c r="N971" i="14" s="1"/>
  <c r="C983" i="14"/>
  <c r="N983" i="14" s="1"/>
  <c r="C1020" i="14"/>
  <c r="N1020" i="14" s="1"/>
  <c r="C1032" i="14"/>
  <c r="N1032" i="14" s="1"/>
  <c r="C1048" i="14"/>
  <c r="N1048" i="14" s="1"/>
  <c r="C1060" i="14"/>
  <c r="N1060" i="14" s="1"/>
  <c r="C1068" i="14"/>
  <c r="N1068" i="14" s="1"/>
  <c r="C1080" i="14"/>
  <c r="N1080" i="14" s="1"/>
  <c r="C1092" i="14"/>
  <c r="N1092" i="14" s="1"/>
  <c r="C1107" i="14"/>
  <c r="N1107" i="14" s="1"/>
  <c r="C1127" i="14"/>
  <c r="N1127" i="14" s="1"/>
  <c r="C1123" i="14"/>
  <c r="N1123" i="14" s="1"/>
  <c r="C1119" i="14"/>
  <c r="N1119" i="14" s="1"/>
  <c r="C1115" i="14"/>
  <c r="N1115" i="14" s="1"/>
  <c r="C1111" i="14"/>
  <c r="N1111" i="14" s="1"/>
  <c r="C2" i="14"/>
  <c r="N2" i="14" s="1"/>
  <c r="C6" i="14"/>
  <c r="N6" i="14" s="1"/>
  <c r="C13" i="14"/>
  <c r="N13" i="14" s="1"/>
  <c r="C17" i="14"/>
  <c r="N17" i="14" s="1"/>
  <c r="C21" i="14"/>
  <c r="N21" i="14" s="1"/>
  <c r="C24" i="14"/>
  <c r="N24" i="14" s="1"/>
  <c r="C28" i="14"/>
  <c r="N28" i="14" s="1"/>
  <c r="C32" i="14"/>
  <c r="N32" i="14" s="1"/>
  <c r="C36" i="14"/>
  <c r="N36" i="14" s="1"/>
  <c r="C39" i="14"/>
  <c r="N39" i="14" s="1"/>
  <c r="C43" i="14"/>
  <c r="N43" i="14" s="1"/>
  <c r="C47" i="14"/>
  <c r="N47" i="14" s="1"/>
  <c r="C51" i="14"/>
  <c r="N51" i="14" s="1"/>
  <c r="C55" i="14"/>
  <c r="N55" i="14" s="1"/>
  <c r="C59" i="14"/>
  <c r="N59" i="14" s="1"/>
  <c r="C63" i="14"/>
  <c r="N63" i="14" s="1"/>
  <c r="C67" i="14"/>
  <c r="N67" i="14" s="1"/>
  <c r="C71" i="14"/>
  <c r="N71" i="14" s="1"/>
  <c r="C75" i="14"/>
  <c r="N75" i="14" s="1"/>
  <c r="C79" i="14"/>
  <c r="N79" i="14" s="1"/>
  <c r="C83" i="14"/>
  <c r="N83" i="14" s="1"/>
  <c r="C87" i="14"/>
  <c r="N87" i="14" s="1"/>
  <c r="C91" i="14"/>
  <c r="N91" i="14" s="1"/>
  <c r="C95" i="14"/>
  <c r="N95" i="14" s="1"/>
  <c r="C99" i="14"/>
  <c r="N99" i="14" s="1"/>
  <c r="C103" i="14"/>
  <c r="N103" i="14" s="1"/>
  <c r="C107" i="14"/>
  <c r="N107" i="14" s="1"/>
  <c r="C111" i="14"/>
  <c r="N111" i="14" s="1"/>
  <c r="C115" i="14"/>
  <c r="N115" i="14" s="1"/>
  <c r="C119" i="14"/>
  <c r="N119" i="14" s="1"/>
  <c r="C123" i="14"/>
  <c r="N123" i="14" s="1"/>
  <c r="C127" i="14"/>
  <c r="N127" i="14" s="1"/>
  <c r="C134" i="14"/>
  <c r="N134" i="14" s="1"/>
  <c r="C138" i="14"/>
  <c r="N138" i="14" s="1"/>
  <c r="C142" i="14"/>
  <c r="N142" i="14" s="1"/>
  <c r="C146" i="14"/>
  <c r="N146" i="14" s="1"/>
  <c r="C150" i="14"/>
  <c r="N150" i="14" s="1"/>
  <c r="C154" i="14"/>
  <c r="N154" i="14" s="1"/>
  <c r="C158" i="14"/>
  <c r="N158" i="14" s="1"/>
  <c r="C162" i="14"/>
  <c r="N162" i="14" s="1"/>
  <c r="C166" i="14"/>
  <c r="N166" i="14" s="1"/>
  <c r="C170" i="14"/>
  <c r="N170" i="14" s="1"/>
  <c r="C174" i="14"/>
  <c r="N174" i="14" s="1"/>
  <c r="C178" i="14"/>
  <c r="N178" i="14" s="1"/>
  <c r="C182" i="14"/>
  <c r="N182" i="14" s="1"/>
  <c r="C186" i="14"/>
  <c r="N186" i="14" s="1"/>
  <c r="C190" i="14"/>
  <c r="N190" i="14" s="1"/>
  <c r="C194" i="14"/>
  <c r="N194" i="14" s="1"/>
  <c r="C198" i="14"/>
  <c r="N198" i="14" s="1"/>
  <c r="C202" i="14"/>
  <c r="N202" i="14" s="1"/>
  <c r="C206" i="14"/>
  <c r="N206" i="14" s="1"/>
  <c r="C210" i="14"/>
  <c r="N210" i="14" s="1"/>
  <c r="C214" i="14"/>
  <c r="N214" i="14" s="1"/>
  <c r="C218" i="14"/>
  <c r="N218" i="14" s="1"/>
  <c r="C225" i="14"/>
  <c r="N225" i="14" s="1"/>
  <c r="C229" i="14"/>
  <c r="N229" i="14" s="1"/>
  <c r="C233" i="14"/>
  <c r="N233" i="14" s="1"/>
  <c r="C237" i="14"/>
  <c r="N237" i="14" s="1"/>
  <c r="C241" i="14"/>
  <c r="N241" i="14" s="1"/>
  <c r="C245" i="14"/>
  <c r="N245" i="14" s="1"/>
  <c r="C249" i="14"/>
  <c r="N249" i="14" s="1"/>
  <c r="C253" i="14"/>
  <c r="N253" i="14" s="1"/>
  <c r="C257" i="14"/>
  <c r="N257" i="14" s="1"/>
  <c r="C261" i="14"/>
  <c r="N261" i="14" s="1"/>
  <c r="C265" i="14"/>
  <c r="N265" i="14" s="1"/>
  <c r="C269" i="14"/>
  <c r="N269" i="14" s="1"/>
  <c r="C273" i="14"/>
  <c r="N273" i="14" s="1"/>
  <c r="C277" i="14"/>
  <c r="N277" i="14" s="1"/>
  <c r="C281" i="14"/>
  <c r="N281" i="14" s="1"/>
  <c r="C284" i="14"/>
  <c r="N284" i="14" s="1"/>
  <c r="C288" i="14"/>
  <c r="N288" i="14" s="1"/>
  <c r="C292" i="14"/>
  <c r="N292" i="14" s="1"/>
  <c r="C296" i="14"/>
  <c r="N296" i="14" s="1"/>
  <c r="C300" i="14"/>
  <c r="N300" i="14" s="1"/>
  <c r="C304" i="14"/>
  <c r="N304" i="14" s="1"/>
  <c r="C308" i="14"/>
  <c r="N308" i="14" s="1"/>
  <c r="C312" i="14"/>
  <c r="N312" i="14" s="1"/>
  <c r="C316" i="14"/>
  <c r="N316" i="14" s="1"/>
  <c r="C323" i="14"/>
  <c r="N323" i="14" s="1"/>
  <c r="C327" i="14"/>
  <c r="N327" i="14" s="1"/>
  <c r="C331" i="14"/>
  <c r="N331" i="14" s="1"/>
  <c r="C335" i="14"/>
  <c r="N335" i="14" s="1"/>
  <c r="C339" i="14"/>
  <c r="N339" i="14" s="1"/>
  <c r="C343" i="14"/>
  <c r="N343" i="14" s="1"/>
  <c r="C347" i="14"/>
  <c r="N347" i="14" s="1"/>
  <c r="C351" i="14"/>
  <c r="N351" i="14" s="1"/>
  <c r="C355" i="14"/>
  <c r="N355" i="14" s="1"/>
  <c r="C359" i="14"/>
  <c r="N359" i="14" s="1"/>
  <c r="C363" i="14"/>
  <c r="N363" i="14" s="1"/>
  <c r="C367" i="14"/>
  <c r="N367" i="14" s="1"/>
  <c r="C371" i="14"/>
  <c r="N371" i="14" s="1"/>
  <c r="C375" i="14"/>
  <c r="N375" i="14" s="1"/>
  <c r="C379" i="14"/>
  <c r="N379" i="14" s="1"/>
  <c r="C383" i="14"/>
  <c r="N383" i="14" s="1"/>
  <c r="C387" i="14"/>
  <c r="N387" i="14" s="1"/>
  <c r="C391" i="14"/>
  <c r="N391" i="14" s="1"/>
  <c r="C394" i="14"/>
  <c r="N394" i="14" s="1"/>
  <c r="C398" i="14"/>
  <c r="N398" i="14" s="1"/>
  <c r="C402" i="14"/>
  <c r="N402" i="14" s="1"/>
  <c r="C406" i="14"/>
  <c r="N406" i="14" s="1"/>
  <c r="C409" i="14"/>
  <c r="N409" i="14" s="1"/>
  <c r="C413" i="14"/>
  <c r="N413" i="14" s="1"/>
  <c r="C417" i="14"/>
  <c r="N417" i="14" s="1"/>
  <c r="C421" i="14"/>
  <c r="N421" i="14" s="1"/>
  <c r="C425" i="14"/>
  <c r="N425" i="14" s="1"/>
  <c r="C429" i="14"/>
  <c r="N429" i="14" s="1"/>
  <c r="C433" i="14"/>
  <c r="N433" i="14" s="1"/>
  <c r="C437" i="14"/>
  <c r="N437" i="14" s="1"/>
  <c r="C444" i="14"/>
  <c r="N444" i="14" s="1"/>
  <c r="C448" i="14"/>
  <c r="N448" i="14" s="1"/>
  <c r="C452" i="14"/>
  <c r="N452" i="14" s="1"/>
  <c r="C456" i="14"/>
  <c r="N456" i="14" s="1"/>
  <c r="C460" i="14"/>
  <c r="N460" i="14" s="1"/>
  <c r="C464" i="14"/>
  <c r="N464" i="14" s="1"/>
  <c r="C467" i="14"/>
  <c r="N467" i="14" s="1"/>
  <c r="C471" i="14"/>
  <c r="N471" i="14" s="1"/>
  <c r="C475" i="14"/>
  <c r="N475" i="14" s="1"/>
  <c r="C479" i="14"/>
  <c r="N479" i="14" s="1"/>
  <c r="C483" i="14"/>
  <c r="N483" i="14" s="1"/>
  <c r="C486" i="14"/>
  <c r="N486" i="14" s="1"/>
  <c r="C490" i="14"/>
  <c r="N490" i="14" s="1"/>
  <c r="C494" i="14"/>
  <c r="N494" i="14" s="1"/>
  <c r="C498" i="14"/>
  <c r="N498" i="14" s="1"/>
  <c r="C501" i="14"/>
  <c r="N501" i="14" s="1"/>
  <c r="C505" i="14"/>
  <c r="N505" i="14" s="1"/>
  <c r="C508" i="14"/>
  <c r="N508" i="14" s="1"/>
  <c r="C512" i="14"/>
  <c r="N512" i="14" s="1"/>
  <c r="C516" i="14"/>
  <c r="N516" i="14" s="1"/>
  <c r="C520" i="14"/>
  <c r="N520" i="14" s="1"/>
  <c r="C524" i="14"/>
  <c r="N524" i="14" s="1"/>
  <c r="C528" i="14"/>
  <c r="N528" i="14" s="1"/>
  <c r="C532" i="14"/>
  <c r="N532" i="14" s="1"/>
  <c r="C536" i="14"/>
  <c r="N536" i="14" s="1"/>
  <c r="C540" i="14"/>
  <c r="N540" i="14" s="1"/>
  <c r="C543" i="14"/>
  <c r="N543" i="14" s="1"/>
  <c r="C547" i="14"/>
  <c r="N547" i="14" s="1"/>
  <c r="C551" i="14"/>
  <c r="N551" i="14" s="1"/>
  <c r="C554" i="14"/>
  <c r="N554" i="14" s="1"/>
  <c r="C558" i="14"/>
  <c r="N558" i="14" s="1"/>
  <c r="C562" i="14"/>
  <c r="N562" i="14" s="1"/>
  <c r="C566" i="14"/>
  <c r="N566" i="14" s="1"/>
  <c r="C570" i="14"/>
  <c r="N570" i="14" s="1"/>
  <c r="C574" i="14"/>
  <c r="N574" i="14" s="1"/>
  <c r="C578" i="14"/>
  <c r="N578" i="14" s="1"/>
  <c r="C582" i="14"/>
  <c r="N582" i="14" s="1"/>
  <c r="C586" i="14"/>
  <c r="N586" i="14" s="1"/>
  <c r="C590" i="14"/>
  <c r="N590" i="14" s="1"/>
  <c r="C593" i="14"/>
  <c r="N593" i="14" s="1"/>
  <c r="C597" i="14"/>
  <c r="N597" i="14" s="1"/>
  <c r="C601" i="14"/>
  <c r="N601" i="14" s="1"/>
  <c r="C605" i="14"/>
  <c r="N605" i="14" s="1"/>
  <c r="C609" i="14"/>
  <c r="N609" i="14" s="1"/>
  <c r="C613" i="14"/>
  <c r="N613" i="14" s="1"/>
  <c r="C617" i="14"/>
  <c r="N617" i="14" s="1"/>
  <c r="C621" i="14"/>
  <c r="N621" i="14" s="1"/>
  <c r="C624" i="14"/>
  <c r="N624" i="14" s="1"/>
  <c r="C628" i="14"/>
  <c r="N628" i="14" s="1"/>
  <c r="C632" i="14"/>
  <c r="N632" i="14" s="1"/>
  <c r="C636" i="14"/>
  <c r="N636" i="14" s="1"/>
  <c r="C640" i="14"/>
  <c r="N640" i="14" s="1"/>
  <c r="C644" i="14"/>
  <c r="N644" i="14" s="1"/>
  <c r="C648" i="14"/>
  <c r="N648" i="14" s="1"/>
  <c r="C651" i="14"/>
  <c r="N651" i="14" s="1"/>
  <c r="C655" i="14"/>
  <c r="N655" i="14" s="1"/>
  <c r="C659" i="14"/>
  <c r="N659" i="14" s="1"/>
  <c r="C663" i="14"/>
  <c r="N663" i="14" s="1"/>
  <c r="C667" i="14"/>
  <c r="N667" i="14" s="1"/>
  <c r="C671" i="14"/>
  <c r="N671" i="14" s="1"/>
  <c r="C675" i="14"/>
  <c r="N675" i="14" s="1"/>
  <c r="C679" i="14"/>
  <c r="N679" i="14" s="1"/>
  <c r="C683" i="14"/>
  <c r="N683" i="14" s="1"/>
  <c r="C687" i="14"/>
  <c r="N687" i="14" s="1"/>
  <c r="C690" i="14"/>
  <c r="N690" i="14" s="1"/>
  <c r="C694" i="14"/>
  <c r="N694" i="14" s="1"/>
  <c r="C698" i="14"/>
  <c r="N698" i="14" s="1"/>
  <c r="C702" i="14"/>
  <c r="N702" i="14" s="1"/>
  <c r="C706" i="14"/>
  <c r="N706" i="14" s="1"/>
  <c r="C710" i="14"/>
  <c r="N710" i="14" s="1"/>
  <c r="C714" i="14"/>
  <c r="N714" i="14" s="1"/>
  <c r="C718" i="14"/>
  <c r="N718" i="14" s="1"/>
  <c r="C721" i="14"/>
  <c r="N721" i="14" s="1"/>
  <c r="C725" i="14"/>
  <c r="N725" i="14" s="1"/>
  <c r="C729" i="14"/>
  <c r="N729" i="14" s="1"/>
  <c r="C733" i="14"/>
  <c r="N733" i="14" s="1"/>
  <c r="C737" i="14"/>
  <c r="N737" i="14" s="1"/>
  <c r="C741" i="14"/>
  <c r="N741" i="14" s="1"/>
  <c r="C745" i="14"/>
  <c r="N745" i="14" s="1"/>
  <c r="C748" i="14"/>
  <c r="N748" i="14" s="1"/>
  <c r="C752" i="14"/>
  <c r="N752" i="14" s="1"/>
  <c r="C756" i="14"/>
  <c r="N756" i="14" s="1"/>
  <c r="C759" i="14"/>
  <c r="N759" i="14" s="1"/>
  <c r="C763" i="14"/>
  <c r="N763" i="14" s="1"/>
  <c r="C767" i="14"/>
  <c r="N767" i="14" s="1"/>
  <c r="C771" i="14"/>
  <c r="N771" i="14" s="1"/>
  <c r="C775" i="14"/>
  <c r="N775" i="14" s="1"/>
  <c r="C779" i="14"/>
  <c r="N779" i="14" s="1"/>
  <c r="C783" i="14"/>
  <c r="N783" i="14" s="1"/>
  <c r="C787" i="14"/>
  <c r="N787" i="14" s="1"/>
  <c r="C791" i="14"/>
  <c r="N791" i="14" s="1"/>
  <c r="C795" i="14"/>
  <c r="N795" i="14" s="1"/>
  <c r="C799" i="14"/>
  <c r="N799" i="14" s="1"/>
  <c r="C803" i="14"/>
  <c r="N803" i="14" s="1"/>
  <c r="C807" i="14"/>
  <c r="N807" i="14" s="1"/>
  <c r="C811" i="14"/>
  <c r="N811" i="14" s="1"/>
  <c r="C815" i="14"/>
  <c r="N815" i="14" s="1"/>
  <c r="C822" i="14"/>
  <c r="N822" i="14" s="1"/>
  <c r="C826" i="14"/>
  <c r="N826" i="14" s="1"/>
  <c r="C830" i="14"/>
  <c r="N830" i="14" s="1"/>
  <c r="C834" i="14"/>
  <c r="N834" i="14" s="1"/>
  <c r="C838" i="14"/>
  <c r="N838" i="14" s="1"/>
  <c r="C842" i="14"/>
  <c r="N842" i="14" s="1"/>
  <c r="C846" i="14"/>
  <c r="N846" i="14" s="1"/>
  <c r="C850" i="14"/>
  <c r="N850" i="14" s="1"/>
  <c r="C854" i="14"/>
  <c r="N854" i="14" s="1"/>
  <c r="C857" i="14"/>
  <c r="N857" i="14" s="1"/>
  <c r="C861" i="14"/>
  <c r="N861" i="14" s="1"/>
  <c r="C865" i="14"/>
  <c r="N865" i="14" s="1"/>
  <c r="C869" i="14"/>
  <c r="N869" i="14" s="1"/>
  <c r="C873" i="14"/>
  <c r="N873" i="14" s="1"/>
  <c r="C876" i="14"/>
  <c r="N876" i="14" s="1"/>
  <c r="C880" i="14"/>
  <c r="N880" i="14" s="1"/>
  <c r="C884" i="14"/>
  <c r="N884" i="14" s="1"/>
  <c r="C888" i="14"/>
  <c r="N888" i="14" s="1"/>
  <c r="C892" i="14"/>
  <c r="N892" i="14" s="1"/>
  <c r="C896" i="14"/>
  <c r="N896" i="14" s="1"/>
  <c r="C900" i="14"/>
  <c r="N900" i="14" s="1"/>
  <c r="C904" i="14"/>
  <c r="N904" i="14" s="1"/>
  <c r="C908" i="14"/>
  <c r="N908" i="14" s="1"/>
  <c r="C912" i="14"/>
  <c r="N912" i="14" s="1"/>
  <c r="C916" i="14"/>
  <c r="N916" i="14" s="1"/>
  <c r="C920" i="14"/>
  <c r="N920" i="14" s="1"/>
  <c r="C923" i="14"/>
  <c r="N923" i="14" s="1"/>
  <c r="C927" i="14"/>
  <c r="N927" i="14" s="1"/>
  <c r="C931" i="14"/>
  <c r="N931" i="14" s="1"/>
  <c r="C935" i="14"/>
  <c r="N935" i="14" s="1"/>
  <c r="C939" i="14"/>
  <c r="N939" i="14" s="1"/>
  <c r="C943" i="14"/>
  <c r="N943" i="14" s="1"/>
  <c r="C947" i="14"/>
  <c r="N947" i="14" s="1"/>
  <c r="C951" i="14"/>
  <c r="N951" i="14" s="1"/>
  <c r="C955" i="14"/>
  <c r="N955" i="14" s="1"/>
  <c r="C959" i="14"/>
  <c r="N959" i="14" s="1"/>
  <c r="C963" i="14"/>
  <c r="N963" i="14" s="1"/>
  <c r="C967" i="14"/>
  <c r="N967" i="14" s="1"/>
  <c r="C970" i="14"/>
  <c r="N970" i="14" s="1"/>
  <c r="C974" i="14"/>
  <c r="N974" i="14" s="1"/>
  <c r="C978" i="14"/>
  <c r="N978" i="14" s="1"/>
  <c r="C982" i="14"/>
  <c r="N982" i="14" s="1"/>
  <c r="C986" i="14"/>
  <c r="N986" i="14" s="1"/>
  <c r="C993" i="14"/>
  <c r="N993" i="14" s="1"/>
  <c r="C997" i="14"/>
  <c r="N997" i="14" s="1"/>
  <c r="C1001" i="14"/>
  <c r="N1001" i="14" s="1"/>
  <c r="C1005" i="14"/>
  <c r="N1005" i="14" s="1"/>
  <c r="C1009" i="14"/>
  <c r="N1009" i="14" s="1"/>
  <c r="C1012" i="14"/>
  <c r="N1012" i="14" s="1"/>
  <c r="C1015" i="14"/>
  <c r="N1015" i="14" s="1"/>
  <c r="C1019" i="14"/>
  <c r="N1019" i="14" s="1"/>
  <c r="C1023" i="14"/>
  <c r="N1023" i="14" s="1"/>
  <c r="C1027" i="14"/>
  <c r="N1027" i="14" s="1"/>
  <c r="C1031" i="14"/>
  <c r="N1031" i="14" s="1"/>
  <c r="C1035" i="14"/>
  <c r="N1035" i="14" s="1"/>
  <c r="C1039" i="14"/>
  <c r="N1039" i="14" s="1"/>
  <c r="C1043" i="14"/>
  <c r="N1043" i="14" s="1"/>
  <c r="C1047" i="14"/>
  <c r="N1047" i="14" s="1"/>
  <c r="C1051" i="14"/>
  <c r="N1051" i="14" s="1"/>
  <c r="C1055" i="14"/>
  <c r="N1055" i="14" s="1"/>
  <c r="C1059" i="14"/>
  <c r="N1059" i="14" s="1"/>
  <c r="C1063" i="14"/>
  <c r="N1063" i="14" s="1"/>
  <c r="C1067" i="14"/>
  <c r="N1067" i="14" s="1"/>
  <c r="C1071" i="14"/>
  <c r="N1071" i="14" s="1"/>
  <c r="C1075" i="14"/>
  <c r="N1075" i="14" s="1"/>
  <c r="C1079" i="14"/>
  <c r="N1079" i="14" s="1"/>
  <c r="C1083" i="14"/>
  <c r="N1083" i="14" s="1"/>
  <c r="C1087" i="14"/>
  <c r="N1087" i="14" s="1"/>
  <c r="C1091" i="14"/>
  <c r="N1091" i="14" s="1"/>
  <c r="C1095" i="14"/>
  <c r="N1095" i="14" s="1"/>
  <c r="C1099" i="14"/>
  <c r="N1099" i="14" s="1"/>
  <c r="C1103" i="14"/>
  <c r="N1103" i="14" s="1"/>
  <c r="C1106" i="14"/>
  <c r="N1106" i="14" s="1"/>
  <c r="B58" i="17"/>
  <c r="B49" i="17"/>
  <c r="B15" i="17"/>
  <c r="B112" i="17"/>
  <c r="B88" i="17"/>
  <c r="B92" i="17"/>
  <c r="D13" i="17"/>
  <c r="C13" i="17" s="1"/>
  <c r="D37" i="17"/>
  <c r="C37" i="17" s="1"/>
  <c r="D71" i="17"/>
  <c r="C71" i="17" s="1"/>
  <c r="D55" i="17"/>
  <c r="C55" i="17" s="1"/>
  <c r="B75" i="17"/>
  <c r="D27" i="17"/>
  <c r="B105" i="17"/>
  <c r="B57" i="17"/>
  <c r="B78" i="17"/>
  <c r="D93" i="17"/>
  <c r="C93" i="17" s="1"/>
  <c r="D16" i="17"/>
  <c r="C16" i="17" s="1"/>
  <c r="B11" i="17"/>
  <c r="AH141" i="17"/>
  <c r="AL141" i="17"/>
  <c r="AH143" i="17"/>
  <c r="T133" i="17"/>
  <c r="O133" i="17"/>
  <c r="O144" i="17"/>
  <c r="T144" i="17"/>
  <c r="O129" i="17"/>
  <c r="T145" i="17"/>
  <c r="B61" i="17"/>
  <c r="D54" i="17"/>
  <c r="C54" i="17" s="1"/>
  <c r="D89" i="17"/>
  <c r="C89" i="17" s="1"/>
  <c r="B81" i="17"/>
  <c r="D86" i="17"/>
  <c r="C86" i="17" s="1"/>
  <c r="D77" i="17"/>
  <c r="C77" i="17" s="1"/>
  <c r="D118" i="17"/>
  <c r="C118" i="17" s="1"/>
  <c r="D122" i="17"/>
  <c r="C122" i="17" s="1"/>
  <c r="D64" i="17"/>
  <c r="C64" i="17" s="1"/>
  <c r="D30" i="17"/>
  <c r="C30" i="17" s="1"/>
  <c r="B60" i="17"/>
  <c r="D66" i="17"/>
  <c r="C66" i="17" s="1"/>
  <c r="B68" i="17"/>
  <c r="D24" i="17"/>
  <c r="C24" i="17" s="1"/>
  <c r="B24" i="17"/>
  <c r="D14" i="17"/>
  <c r="C14" i="17" s="1"/>
  <c r="B14" i="17"/>
  <c r="B116" i="17"/>
  <c r="B35" i="17"/>
  <c r="D35" i="17"/>
  <c r="C35" i="17" s="1"/>
  <c r="D101" i="17"/>
  <c r="C101" i="17" s="1"/>
  <c r="D84" i="17"/>
  <c r="C84" i="17" s="1"/>
  <c r="B84" i="17"/>
  <c r="B82" i="17"/>
  <c r="D82" i="17"/>
  <c r="C82" i="17" s="1"/>
  <c r="D98" i="17"/>
  <c r="C98" i="17" s="1"/>
  <c r="B98" i="17"/>
  <c r="B102" i="17"/>
  <c r="D102" i="17"/>
  <c r="C102" i="17" s="1"/>
  <c r="D100" i="17"/>
  <c r="C100" i="17" s="1"/>
  <c r="B100" i="17"/>
  <c r="B23" i="17"/>
  <c r="B25" i="17"/>
  <c r="B26" i="17"/>
  <c r="D108" i="17"/>
  <c r="C108" i="17" s="1"/>
  <c r="D9" i="17"/>
  <c r="C9" i="17" s="1"/>
  <c r="D124" i="17"/>
  <c r="C124" i="17" s="1"/>
  <c r="B87" i="17"/>
  <c r="B99" i="17"/>
  <c r="D8" i="17"/>
  <c r="B90" i="17"/>
  <c r="D69" i="17"/>
  <c r="C69" i="17" s="1"/>
  <c r="B114" i="17"/>
  <c r="B110" i="17"/>
  <c r="B79" i="17"/>
  <c r="B36" i="17"/>
  <c r="B113" i="17"/>
  <c r="D29" i="17"/>
  <c r="C29" i="17" s="1"/>
  <c r="D28" i="17"/>
  <c r="C28" i="17" s="1"/>
  <c r="B42" i="17"/>
  <c r="D17" i="17"/>
  <c r="C17" i="17" s="1"/>
  <c r="B74" i="17"/>
  <c r="B22" i="17"/>
  <c r="B34" i="17"/>
  <c r="B39" i="17"/>
  <c r="D53" i="17"/>
  <c r="C53" i="17" s="1"/>
  <c r="B70" i="17"/>
  <c r="B97" i="17"/>
  <c r="D104" i="17"/>
  <c r="C104" i="17" s="1"/>
  <c r="B106" i="17"/>
  <c r="D119" i="17"/>
  <c r="C119" i="17" s="1"/>
  <c r="B20" i="17"/>
  <c r="D52" i="17"/>
  <c r="C52" i="17" s="1"/>
  <c r="B121" i="17"/>
  <c r="D43" i="17"/>
  <c r="C43" i="17" s="1"/>
  <c r="B111" i="17"/>
  <c r="B38" i="17"/>
  <c r="B41" i="17"/>
  <c r="B103" i="17"/>
  <c r="D96" i="17"/>
  <c r="C96" i="17" s="1"/>
  <c r="D46" i="17"/>
  <c r="C46" i="17" s="1"/>
  <c r="D7" i="17"/>
  <c r="D95" i="17"/>
  <c r="C95" i="17" s="1"/>
  <c r="D117" i="17"/>
  <c r="C117" i="17" s="1"/>
  <c r="B109" i="17"/>
  <c r="B47" i="17"/>
  <c r="B91" i="17"/>
  <c r="B107" i="17"/>
  <c r="B6" i="17"/>
  <c r="B51" i="17"/>
  <c r="B18" i="17"/>
  <c r="B56" i="17"/>
  <c r="D120" i="17"/>
  <c r="C120" i="17" s="1"/>
  <c r="B123" i="17"/>
  <c r="D19" i="17"/>
  <c r="C19" i="17" s="1"/>
  <c r="D21" i="17"/>
  <c r="C21" i="17" s="1"/>
  <c r="D31" i="17"/>
  <c r="C31" i="17" s="1"/>
  <c r="B33" i="17"/>
  <c r="B50" i="17"/>
  <c r="D5" i="17"/>
  <c r="D63" i="17"/>
  <c r="C63" i="17" s="1"/>
  <c r="D73" i="17"/>
  <c r="C73" i="17" s="1"/>
  <c r="B45" i="17"/>
  <c r="B72" i="17"/>
  <c r="B32" i="17"/>
  <c r="B67" i="17"/>
  <c r="B62" i="17"/>
  <c r="D80" i="17"/>
  <c r="C80" i="17" s="1"/>
  <c r="B10" i="17"/>
  <c r="D94" i="17"/>
  <c r="C94" i="17" s="1"/>
  <c r="B48" i="17"/>
  <c r="D83" i="17"/>
  <c r="C83" i="17" s="1"/>
  <c r="B115" i="17"/>
  <c r="D85" i="17"/>
  <c r="C85" i="17" s="1"/>
  <c r="D40" i="17"/>
  <c r="C40" i="17" s="1"/>
  <c r="D65" i="17"/>
  <c r="C65" i="17" s="1"/>
  <c r="B44" i="17"/>
  <c r="D12" i="17"/>
  <c r="C12" i="17" s="1"/>
  <c r="B12" i="17"/>
  <c r="D59" i="17"/>
  <c r="C59" i="17" s="1"/>
  <c r="B59" i="17"/>
  <c r="D76" i="17"/>
  <c r="C76" i="17" s="1"/>
  <c r="AB1" i="17" l="1"/>
  <c r="A85" i="16"/>
  <c r="C8" i="17"/>
  <c r="B11" i="18"/>
  <c r="T128" i="17"/>
  <c r="A54" i="17"/>
  <c r="A78" i="17"/>
  <c r="A83" i="17"/>
  <c r="A124" i="17"/>
  <c r="A96" i="17"/>
  <c r="A52" i="17"/>
  <c r="A93" i="17"/>
  <c r="A73" i="17"/>
  <c r="A47" i="17"/>
  <c r="A74" i="17"/>
  <c r="A110" i="17"/>
  <c r="A82" i="17"/>
  <c r="A115" i="17"/>
  <c r="A30" i="17"/>
  <c r="A109" i="17"/>
  <c r="A113" i="17"/>
  <c r="A114" i="17"/>
  <c r="A99" i="17"/>
  <c r="A100" i="17"/>
  <c r="A98" i="17"/>
  <c r="A84" i="17"/>
  <c r="A92" i="17"/>
  <c r="A49" i="17"/>
  <c r="A71" i="17"/>
  <c r="A120" i="17"/>
  <c r="A80" i="17"/>
  <c r="A66" i="17"/>
  <c r="A89" i="17"/>
  <c r="A69" i="17"/>
  <c r="A122" i="17"/>
  <c r="A67" i="17"/>
  <c r="A51" i="17"/>
  <c r="A121" i="17"/>
  <c r="A106" i="17"/>
  <c r="A102" i="17"/>
  <c r="A81" i="17"/>
  <c r="A75" i="17"/>
  <c r="A59" i="17"/>
  <c r="A72" i="17"/>
  <c r="A107" i="17"/>
  <c r="A111" i="17"/>
  <c r="A97" i="17"/>
  <c r="A87" i="17"/>
  <c r="A116" i="17"/>
  <c r="A105" i="17"/>
  <c r="A88" i="17"/>
  <c r="A58" i="17"/>
  <c r="A119" i="17"/>
  <c r="A63" i="17"/>
  <c r="A108" i="17"/>
  <c r="A76" i="17"/>
  <c r="A117" i="17"/>
  <c r="A85" i="17"/>
  <c r="A65" i="17"/>
  <c r="A118" i="17"/>
  <c r="A123" i="17"/>
  <c r="A48" i="17"/>
  <c r="A62" i="17"/>
  <c r="A50" i="17"/>
  <c r="A91" i="17"/>
  <c r="A103" i="17"/>
  <c r="A70" i="17"/>
  <c r="A79" i="17"/>
  <c r="A90" i="17"/>
  <c r="A68" i="17"/>
  <c r="A112" i="17"/>
  <c r="A95" i="17"/>
  <c r="A55" i="17"/>
  <c r="A104" i="17"/>
  <c r="A64" i="17"/>
  <c r="A101" i="17"/>
  <c r="A77" i="17"/>
  <c r="A86" i="17"/>
  <c r="A94" i="17"/>
  <c r="A14" i="17"/>
  <c r="A46" i="17"/>
  <c r="A12" i="17"/>
  <c r="A33" i="17"/>
  <c r="A41" i="17"/>
  <c r="A15" i="17"/>
  <c r="A40" i="17"/>
  <c r="A29" i="17"/>
  <c r="A31" i="17"/>
  <c r="A37" i="17"/>
  <c r="A32" i="17"/>
  <c r="A6" i="17"/>
  <c r="A38" i="17"/>
  <c r="A39" i="17"/>
  <c r="A35" i="17"/>
  <c r="A60" i="17"/>
  <c r="A11" i="17"/>
  <c r="A57" i="17"/>
  <c r="A7" i="17"/>
  <c r="A5" i="17"/>
  <c r="A28" i="17"/>
  <c r="A13" i="17"/>
  <c r="A45" i="17"/>
  <c r="A61" i="17"/>
  <c r="A43" i="17"/>
  <c r="A10" i="17"/>
  <c r="A44" i="17"/>
  <c r="A56" i="17"/>
  <c r="A20" i="17"/>
  <c r="A34" i="17"/>
  <c r="A42" i="17"/>
  <c r="A36" i="17"/>
  <c r="A53" i="17"/>
  <c r="A9" i="17"/>
  <c r="A8" i="17"/>
  <c r="A27" i="17"/>
  <c r="C5" i="17"/>
  <c r="A21" i="17"/>
  <c r="A18" i="17"/>
  <c r="A22" i="17"/>
  <c r="A25" i="17"/>
  <c r="C27" i="17"/>
  <c r="C10" i="17"/>
  <c r="A17" i="17"/>
  <c r="A26" i="17"/>
  <c r="C7" i="17"/>
  <c r="A23" i="17"/>
  <c r="A16" i="17"/>
  <c r="A19" i="17"/>
  <c r="A24" i="17"/>
  <c r="C6" i="17"/>
  <c r="C15" i="17"/>
  <c r="K36" i="11" l="1"/>
  <c r="K84" i="16"/>
  <c r="J84" i="16"/>
  <c r="M75" i="16"/>
  <c r="I75" i="16"/>
  <c r="J74" i="16"/>
  <c r="K73" i="16"/>
  <c r="L72" i="16"/>
  <c r="M71" i="16"/>
  <c r="I71" i="16"/>
  <c r="J70" i="16"/>
  <c r="K69" i="16"/>
  <c r="L68" i="16"/>
  <c r="M67" i="16"/>
  <c r="I67" i="16"/>
  <c r="J66" i="16"/>
  <c r="K65" i="16"/>
  <c r="L64" i="16"/>
  <c r="M63" i="16"/>
  <c r="I63" i="16"/>
  <c r="J62" i="16"/>
  <c r="K61" i="16"/>
  <c r="L60" i="16"/>
  <c r="M59" i="16"/>
  <c r="I59" i="16"/>
  <c r="J58" i="16"/>
  <c r="K57" i="16"/>
  <c r="L56" i="16"/>
  <c r="M55" i="16"/>
  <c r="I55" i="16"/>
  <c r="J54" i="16"/>
  <c r="K53" i="16"/>
  <c r="L52" i="16"/>
  <c r="M51" i="16"/>
  <c r="I51" i="16"/>
  <c r="J50" i="16"/>
  <c r="K49" i="16"/>
  <c r="L48" i="16"/>
  <c r="M47" i="16"/>
  <c r="I47" i="16"/>
  <c r="J46" i="16"/>
  <c r="K45" i="16"/>
  <c r="L44" i="16"/>
  <c r="M43" i="16"/>
  <c r="I43" i="16"/>
  <c r="J42" i="16"/>
  <c r="K41" i="16"/>
  <c r="L40" i="16"/>
  <c r="M39" i="16"/>
  <c r="I39" i="16"/>
  <c r="J38" i="16"/>
  <c r="K37" i="16"/>
  <c r="L36" i="16"/>
  <c r="M30" i="16"/>
  <c r="I30" i="16"/>
  <c r="J29" i="16"/>
  <c r="K28" i="16"/>
  <c r="L27" i="16"/>
  <c r="M26" i="16"/>
  <c r="I26" i="16"/>
  <c r="J25" i="16"/>
  <c r="K24" i="16"/>
  <c r="L23" i="16"/>
  <c r="T23" i="16" s="1"/>
  <c r="L75" i="16"/>
  <c r="K75" i="16"/>
  <c r="L74" i="16"/>
  <c r="M73" i="16"/>
  <c r="I73" i="16"/>
  <c r="J72" i="16"/>
  <c r="K71" i="16"/>
  <c r="L70" i="16"/>
  <c r="M69" i="16"/>
  <c r="I69" i="16"/>
  <c r="J68" i="16"/>
  <c r="K67" i="16"/>
  <c r="L66" i="16"/>
  <c r="M65" i="16"/>
  <c r="I65" i="16"/>
  <c r="J64" i="16"/>
  <c r="K63" i="16"/>
  <c r="L62" i="16"/>
  <c r="M61" i="16"/>
  <c r="I61" i="16"/>
  <c r="J60" i="16"/>
  <c r="K59" i="16"/>
  <c r="L58" i="16"/>
  <c r="M57" i="16"/>
  <c r="I57" i="16"/>
  <c r="J56" i="16"/>
  <c r="K55" i="16"/>
  <c r="L54" i="16"/>
  <c r="M53" i="16"/>
  <c r="I53" i="16"/>
  <c r="J52" i="16"/>
  <c r="K51" i="16"/>
  <c r="L50" i="16"/>
  <c r="M49" i="16"/>
  <c r="I49" i="16"/>
  <c r="J48" i="16"/>
  <c r="K47" i="16"/>
  <c r="L46" i="16"/>
  <c r="M45" i="16"/>
  <c r="I45" i="16"/>
  <c r="J44" i="16"/>
  <c r="K43" i="16"/>
  <c r="L42" i="16"/>
  <c r="M41" i="16"/>
  <c r="I41" i="16"/>
  <c r="J40" i="16"/>
  <c r="K39" i="16"/>
  <c r="L38" i="16"/>
  <c r="M37" i="16"/>
  <c r="I37" i="16"/>
  <c r="J36" i="16"/>
  <c r="K30" i="16"/>
  <c r="L29" i="16"/>
  <c r="M28" i="16"/>
  <c r="U28" i="16" s="1"/>
  <c r="I28" i="16"/>
  <c r="J27" i="16"/>
  <c r="J75" i="16"/>
  <c r="K74" i="16"/>
  <c r="L73" i="16"/>
  <c r="M72" i="16"/>
  <c r="I72" i="16"/>
  <c r="J71" i="16"/>
  <c r="K70" i="16"/>
  <c r="L69" i="16"/>
  <c r="M68" i="16"/>
  <c r="I68" i="16"/>
  <c r="J67" i="16"/>
  <c r="K66" i="16"/>
  <c r="L65" i="16"/>
  <c r="M64" i="16"/>
  <c r="I64" i="16"/>
  <c r="J63" i="16"/>
  <c r="K62" i="16"/>
  <c r="L61" i="16"/>
  <c r="M60" i="16"/>
  <c r="I60" i="16"/>
  <c r="J59" i="16"/>
  <c r="K58" i="16"/>
  <c r="L57" i="16"/>
  <c r="M56" i="16"/>
  <c r="I56" i="16"/>
  <c r="J55" i="16"/>
  <c r="K54" i="16"/>
  <c r="L53" i="16"/>
  <c r="M52" i="16"/>
  <c r="I52" i="16"/>
  <c r="J51" i="16"/>
  <c r="K50" i="16"/>
  <c r="L49" i="16"/>
  <c r="M48" i="16"/>
  <c r="I48" i="16"/>
  <c r="J47" i="16"/>
  <c r="K46" i="16"/>
  <c r="L45" i="16"/>
  <c r="M44" i="16"/>
  <c r="I44" i="16"/>
  <c r="J43" i="16"/>
  <c r="K42" i="16"/>
  <c r="L41" i="16"/>
  <c r="M40" i="16"/>
  <c r="I40" i="16"/>
  <c r="J39" i="16"/>
  <c r="K38" i="16"/>
  <c r="L37" i="16"/>
  <c r="M36" i="16"/>
  <c r="I36" i="16"/>
  <c r="J30" i="16"/>
  <c r="K29" i="16"/>
  <c r="L28" i="16"/>
  <c r="T28" i="16" s="1"/>
  <c r="M27" i="16"/>
  <c r="U27" i="16" s="1"/>
  <c r="M74" i="16"/>
  <c r="L71" i="16"/>
  <c r="K68" i="16"/>
  <c r="J65" i="16"/>
  <c r="I62" i="16"/>
  <c r="M58" i="16"/>
  <c r="L55" i="16"/>
  <c r="K52" i="16"/>
  <c r="J49" i="16"/>
  <c r="I46" i="16"/>
  <c r="M42" i="16"/>
  <c r="L39" i="16"/>
  <c r="K36" i="16"/>
  <c r="J28" i="16"/>
  <c r="K26" i="16"/>
  <c r="K25" i="16"/>
  <c r="J24" i="16"/>
  <c r="J23" i="16"/>
  <c r="K22" i="16"/>
  <c r="L21" i="16"/>
  <c r="T21" i="16" s="1"/>
  <c r="M20" i="16"/>
  <c r="U20" i="16" s="1"/>
  <c r="I20" i="16"/>
  <c r="J19" i="16"/>
  <c r="K18" i="16"/>
  <c r="L17" i="16"/>
  <c r="T17" i="16" s="1"/>
  <c r="M16" i="16"/>
  <c r="U16" i="16" s="1"/>
  <c r="I16" i="16"/>
  <c r="J15" i="16"/>
  <c r="K14" i="16"/>
  <c r="L13" i="16"/>
  <c r="T13" i="16" s="1"/>
  <c r="M12" i="16"/>
  <c r="U12" i="16" s="1"/>
  <c r="I12" i="16"/>
  <c r="J11" i="16"/>
  <c r="I74" i="16"/>
  <c r="M70" i="16"/>
  <c r="L67" i="16"/>
  <c r="K64" i="16"/>
  <c r="J61" i="16"/>
  <c r="I58" i="16"/>
  <c r="M54" i="16"/>
  <c r="L51" i="16"/>
  <c r="K48" i="16"/>
  <c r="J45" i="16"/>
  <c r="I42" i="16"/>
  <c r="M38" i="16"/>
  <c r="L30" i="16"/>
  <c r="T30" i="16" s="1"/>
  <c r="K27" i="16"/>
  <c r="J26" i="16"/>
  <c r="I25" i="16"/>
  <c r="I24" i="16"/>
  <c r="I23" i="16"/>
  <c r="J22" i="16"/>
  <c r="K21" i="16"/>
  <c r="L20" i="16"/>
  <c r="T20" i="16" s="1"/>
  <c r="M19" i="16"/>
  <c r="U19" i="16" s="1"/>
  <c r="I19" i="16"/>
  <c r="J18" i="16"/>
  <c r="K17" i="16"/>
  <c r="L16" i="16"/>
  <c r="T16" i="16" s="1"/>
  <c r="M15" i="16"/>
  <c r="U15" i="16" s="1"/>
  <c r="I15" i="16"/>
  <c r="J14" i="16"/>
  <c r="K13" i="16"/>
  <c r="L12" i="16"/>
  <c r="T12" i="16" s="1"/>
  <c r="M11" i="16"/>
  <c r="U11" i="16" s="1"/>
  <c r="I11" i="16"/>
  <c r="J73" i="16"/>
  <c r="I70" i="16"/>
  <c r="M66" i="16"/>
  <c r="L63" i="16"/>
  <c r="K60" i="16"/>
  <c r="J57" i="16"/>
  <c r="I54" i="16"/>
  <c r="M50" i="16"/>
  <c r="L47" i="16"/>
  <c r="K44" i="16"/>
  <c r="J41" i="16"/>
  <c r="I38" i="16"/>
  <c r="M29" i="16"/>
  <c r="U29" i="16" s="1"/>
  <c r="I27" i="16"/>
  <c r="M25" i="16"/>
  <c r="M24" i="16"/>
  <c r="U24" i="16" s="1"/>
  <c r="M23" i="16"/>
  <c r="U23" i="16" s="1"/>
  <c r="M22" i="16"/>
  <c r="U22" i="16" s="1"/>
  <c r="I22" i="16"/>
  <c r="J21" i="16"/>
  <c r="K20" i="16"/>
  <c r="L19" i="16"/>
  <c r="T19" i="16" s="1"/>
  <c r="M18" i="16"/>
  <c r="U18" i="16" s="1"/>
  <c r="I18" i="16"/>
  <c r="J17" i="16"/>
  <c r="K16" i="16"/>
  <c r="L15" i="16"/>
  <c r="T15" i="16" s="1"/>
  <c r="M14" i="16"/>
  <c r="U14" i="16" s="1"/>
  <c r="I14" i="16"/>
  <c r="J13" i="16"/>
  <c r="K12" i="16"/>
  <c r="L11" i="16"/>
  <c r="T11" i="16" s="1"/>
  <c r="K72" i="16"/>
  <c r="J69" i="16"/>
  <c r="I66" i="16"/>
  <c r="M62" i="16"/>
  <c r="L59" i="16"/>
  <c r="K56" i="16"/>
  <c r="J53" i="16"/>
  <c r="I50" i="16"/>
  <c r="M46" i="16"/>
  <c r="K40" i="16"/>
  <c r="J37" i="16"/>
  <c r="I29" i="16"/>
  <c r="L26" i="16"/>
  <c r="T26" i="16" s="1"/>
  <c r="L24" i="16"/>
  <c r="T24" i="16" s="1"/>
  <c r="L22" i="16"/>
  <c r="T22" i="16" s="1"/>
  <c r="I21" i="16"/>
  <c r="K19" i="16"/>
  <c r="M17" i="16"/>
  <c r="U17" i="16" s="1"/>
  <c r="J16" i="16"/>
  <c r="L14" i="16"/>
  <c r="T14" i="16" s="1"/>
  <c r="I13" i="16"/>
  <c r="K11" i="16"/>
  <c r="L43" i="16"/>
  <c r="L25" i="16"/>
  <c r="T25" i="16" s="1"/>
  <c r="K23" i="16"/>
  <c r="M21" i="16"/>
  <c r="U21" i="16" s="1"/>
  <c r="J20" i="16"/>
  <c r="L18" i="16"/>
  <c r="T18" i="16" s="1"/>
  <c r="I17" i="16"/>
  <c r="K15" i="16"/>
  <c r="M13" i="16"/>
  <c r="U13" i="16" s="1"/>
  <c r="J12" i="16"/>
  <c r="M76" i="16"/>
  <c r="I76" i="16"/>
  <c r="L76" i="16"/>
  <c r="K76" i="16"/>
  <c r="J76" i="16"/>
  <c r="I77" i="16"/>
  <c r="K77" i="16"/>
  <c r="L77" i="16"/>
  <c r="J77" i="16"/>
  <c r="M77" i="16"/>
  <c r="L78" i="16"/>
  <c r="J78" i="16"/>
  <c r="K78" i="16"/>
  <c r="M78" i="16"/>
  <c r="I78" i="16"/>
  <c r="K79" i="16"/>
  <c r="M79" i="16"/>
  <c r="J79" i="16"/>
  <c r="I79" i="16"/>
  <c r="L79" i="16"/>
  <c r="M80" i="16"/>
  <c r="L80" i="16"/>
  <c r="I80" i="16"/>
  <c r="K80" i="16"/>
  <c r="J80" i="16"/>
  <c r="I81" i="16"/>
  <c r="K81" i="16"/>
  <c r="L81" i="16"/>
  <c r="J81" i="16"/>
  <c r="M81" i="16"/>
  <c r="L82" i="16"/>
  <c r="J82" i="16"/>
  <c r="K82" i="16"/>
  <c r="M82" i="16"/>
  <c r="I82" i="16"/>
  <c r="K83" i="16"/>
  <c r="M83" i="16"/>
  <c r="J83" i="16"/>
  <c r="I83" i="16"/>
  <c r="L83" i="16"/>
  <c r="I84" i="16"/>
  <c r="L84" i="16"/>
  <c r="M84" i="16"/>
  <c r="A86" i="16"/>
  <c r="K85" i="16"/>
  <c r="J85" i="16"/>
  <c r="M85" i="16"/>
  <c r="I85" i="16"/>
  <c r="L85" i="16"/>
  <c r="L94" i="11"/>
  <c r="T94" i="11" s="1"/>
  <c r="L92" i="11"/>
  <c r="L90" i="11"/>
  <c r="T90" i="11" s="1"/>
  <c r="L88" i="11"/>
  <c r="T88" i="11" s="1"/>
  <c r="L86" i="11"/>
  <c r="T86" i="11" s="1"/>
  <c r="L84" i="11"/>
  <c r="L82" i="11"/>
  <c r="L80" i="11"/>
  <c r="T80" i="11" s="1"/>
  <c r="L78" i="11"/>
  <c r="T78" i="11" s="1"/>
  <c r="L76" i="11"/>
  <c r="L74" i="11"/>
  <c r="T74" i="11" s="1"/>
  <c r="L72" i="11"/>
  <c r="T72" i="11" s="1"/>
  <c r="L70" i="11"/>
  <c r="T70" i="11" s="1"/>
  <c r="L68" i="11"/>
  <c r="L66" i="11"/>
  <c r="T66" i="11" s="1"/>
  <c r="L64" i="11"/>
  <c r="T64" i="11" s="1"/>
  <c r="L62" i="11"/>
  <c r="T62" i="11" s="1"/>
  <c r="L60" i="11"/>
  <c r="L58" i="11"/>
  <c r="L56" i="11"/>
  <c r="T56" i="11" s="1"/>
  <c r="L54" i="11"/>
  <c r="T54" i="11" s="1"/>
  <c r="L52" i="11"/>
  <c r="T52" i="11" s="1"/>
  <c r="L50" i="11"/>
  <c r="T50" i="11" s="1"/>
  <c r="L48" i="11"/>
  <c r="T48" i="11" s="1"/>
  <c r="L46" i="11"/>
  <c r="T46" i="11" s="1"/>
  <c r="L44" i="11"/>
  <c r="T44" i="11" s="1"/>
  <c r="L42" i="11"/>
  <c r="T42" i="11" s="1"/>
  <c r="L40" i="11"/>
  <c r="T40" i="11" s="1"/>
  <c r="L38" i="11"/>
  <c r="T38" i="11" s="1"/>
  <c r="L36" i="11"/>
  <c r="L29" i="11"/>
  <c r="T29" i="11" s="1"/>
  <c r="L27" i="11"/>
  <c r="T27" i="11" s="1"/>
  <c r="L25" i="11"/>
  <c r="T25" i="11" s="1"/>
  <c r="L23" i="11"/>
  <c r="T23" i="11" s="1"/>
  <c r="L21" i="11"/>
  <c r="T21" i="11" s="1"/>
  <c r="L19" i="11"/>
  <c r="T19" i="11" s="1"/>
  <c r="L17" i="11"/>
  <c r="T17" i="11" s="1"/>
  <c r="L15" i="11"/>
  <c r="L13" i="11"/>
  <c r="T13" i="11" s="1"/>
  <c r="L11" i="11"/>
  <c r="T11" i="11" s="1"/>
  <c r="K92" i="11"/>
  <c r="K88" i="11"/>
  <c r="K84" i="11"/>
  <c r="K80" i="11"/>
  <c r="K76" i="11"/>
  <c r="K72" i="11"/>
  <c r="K68" i="11"/>
  <c r="K64" i="11"/>
  <c r="K60" i="11"/>
  <c r="K56" i="11"/>
  <c r="K52" i="11"/>
  <c r="K48" i="11"/>
  <c r="K44" i="11"/>
  <c r="K40" i="11"/>
  <c r="K27" i="11"/>
  <c r="K23" i="11"/>
  <c r="K19" i="11"/>
  <c r="K15" i="11"/>
  <c r="K11" i="11"/>
  <c r="J92" i="11"/>
  <c r="J88" i="11"/>
  <c r="J84" i="11"/>
  <c r="J80" i="11"/>
  <c r="J76" i="11"/>
  <c r="J72" i="11"/>
  <c r="J68" i="11"/>
  <c r="J64" i="11"/>
  <c r="J60" i="11"/>
  <c r="J56" i="11"/>
  <c r="J52" i="11"/>
  <c r="J48" i="11"/>
  <c r="J44" i="11"/>
  <c r="J40" i="11"/>
  <c r="J36" i="11"/>
  <c r="J27" i="11"/>
  <c r="J23" i="11"/>
  <c r="J19" i="11"/>
  <c r="J15" i="11"/>
  <c r="J11" i="11"/>
  <c r="I92" i="11"/>
  <c r="I88" i="11"/>
  <c r="I84" i="11"/>
  <c r="M95" i="11"/>
  <c r="M93" i="11"/>
  <c r="M91" i="11"/>
  <c r="M89" i="11"/>
  <c r="M87" i="11"/>
  <c r="M85" i="11"/>
  <c r="M83" i="11"/>
  <c r="M81" i="11"/>
  <c r="M79" i="11"/>
  <c r="M77" i="11"/>
  <c r="M75" i="11"/>
  <c r="M73" i="11"/>
  <c r="M71" i="11"/>
  <c r="M69" i="11"/>
  <c r="M67" i="11"/>
  <c r="M65" i="11"/>
  <c r="M63" i="11"/>
  <c r="M61" i="11"/>
  <c r="M59" i="11"/>
  <c r="M57" i="11"/>
  <c r="M55" i="11"/>
  <c r="M53" i="11"/>
  <c r="M51" i="11"/>
  <c r="M49" i="11"/>
  <c r="M47" i="11"/>
  <c r="M45" i="11"/>
  <c r="M43" i="11"/>
  <c r="M41" i="11"/>
  <c r="M39" i="11"/>
  <c r="M37" i="11"/>
  <c r="M30" i="11"/>
  <c r="M28" i="11"/>
  <c r="M26" i="11"/>
  <c r="U26" i="11" s="1"/>
  <c r="M24" i="11"/>
  <c r="U24" i="11" s="1"/>
  <c r="M22" i="11"/>
  <c r="U22" i="11" s="1"/>
  <c r="M20" i="11"/>
  <c r="M18" i="11"/>
  <c r="U18" i="11" s="1"/>
  <c r="M16" i="11"/>
  <c r="U16" i="11" s="1"/>
  <c r="M14" i="11"/>
  <c r="U14" i="11" s="1"/>
  <c r="M12" i="11"/>
  <c r="K95" i="11"/>
  <c r="K91" i="11"/>
  <c r="K87" i="11"/>
  <c r="K83" i="11"/>
  <c r="K79" i="11"/>
  <c r="K75" i="11"/>
  <c r="K71" i="11"/>
  <c r="K67" i="11"/>
  <c r="K63" i="11"/>
  <c r="K59" i="11"/>
  <c r="K55" i="11"/>
  <c r="K51" i="11"/>
  <c r="K47" i="11"/>
  <c r="K43" i="11"/>
  <c r="K39" i="11"/>
  <c r="K30" i="11"/>
  <c r="K26" i="11"/>
  <c r="K22" i="11"/>
  <c r="K18" i="11"/>
  <c r="K14" i="11"/>
  <c r="J95" i="11"/>
  <c r="J91" i="11"/>
  <c r="J87" i="11"/>
  <c r="J83" i="11"/>
  <c r="J79" i="11"/>
  <c r="J75" i="11"/>
  <c r="J71" i="11"/>
  <c r="J67" i="11"/>
  <c r="J63" i="11"/>
  <c r="J59" i="11"/>
  <c r="J55" i="11"/>
  <c r="J51" i="11"/>
  <c r="J47" i="11"/>
  <c r="J43" i="11"/>
  <c r="J39" i="11"/>
  <c r="J30" i="11"/>
  <c r="J26" i="11"/>
  <c r="J22" i="11"/>
  <c r="J18" i="11"/>
  <c r="J14" i="11"/>
  <c r="I95" i="11"/>
  <c r="I91" i="11"/>
  <c r="I87" i="11"/>
  <c r="I83" i="11"/>
  <c r="L95" i="11"/>
  <c r="L93" i="11"/>
  <c r="T93" i="11" s="1"/>
  <c r="L91" i="11"/>
  <c r="T91" i="11" s="1"/>
  <c r="L89" i="11"/>
  <c r="L87" i="11"/>
  <c r="T87" i="11" s="1"/>
  <c r="L85" i="11"/>
  <c r="T85" i="11" s="1"/>
  <c r="L83" i="11"/>
  <c r="T83" i="11" s="1"/>
  <c r="L81" i="11"/>
  <c r="L79" i="11"/>
  <c r="L77" i="11"/>
  <c r="T77" i="11" s="1"/>
  <c r="L75" i="11"/>
  <c r="T75" i="11" s="1"/>
  <c r="L73" i="11"/>
  <c r="T73" i="11" s="1"/>
  <c r="L71" i="11"/>
  <c r="T71" i="11" s="1"/>
  <c r="L69" i="11"/>
  <c r="T69" i="11" s="1"/>
  <c r="L67" i="11"/>
  <c r="T67" i="11" s="1"/>
  <c r="L65" i="11"/>
  <c r="T65" i="11" s="1"/>
  <c r="L63" i="11"/>
  <c r="T63" i="11" s="1"/>
  <c r="L61" i="11"/>
  <c r="T61" i="11" s="1"/>
  <c r="L59" i="11"/>
  <c r="T59" i="11" s="1"/>
  <c r="L57" i="11"/>
  <c r="L55" i="11"/>
  <c r="L53" i="11"/>
  <c r="T53" i="11" s="1"/>
  <c r="L51" i="11"/>
  <c r="T51" i="11" s="1"/>
  <c r="L49" i="11"/>
  <c r="L47" i="11"/>
  <c r="T47" i="11" s="1"/>
  <c r="L45" i="11"/>
  <c r="T45" i="11" s="1"/>
  <c r="L43" i="11"/>
  <c r="T43" i="11" s="1"/>
  <c r="L41" i="11"/>
  <c r="L39" i="11"/>
  <c r="T39" i="11" s="1"/>
  <c r="L37" i="11"/>
  <c r="T37" i="11" s="1"/>
  <c r="L30" i="11"/>
  <c r="T30" i="11" s="1"/>
  <c r="L28" i="11"/>
  <c r="T28" i="11" s="1"/>
  <c r="L26" i="11"/>
  <c r="T26" i="11" s="1"/>
  <c r="L24" i="11"/>
  <c r="T24" i="11" s="1"/>
  <c r="L22" i="11"/>
  <c r="T22" i="11" s="1"/>
  <c r="L20" i="11"/>
  <c r="L18" i="11"/>
  <c r="T18" i="11" s="1"/>
  <c r="L16" i="11"/>
  <c r="T16" i="11" s="1"/>
  <c r="L14" i="11"/>
  <c r="T14" i="11" s="1"/>
  <c r="L12" i="11"/>
  <c r="K94" i="11"/>
  <c r="K90" i="11"/>
  <c r="K86" i="11"/>
  <c r="K82" i="11"/>
  <c r="K78" i="11"/>
  <c r="K74" i="11"/>
  <c r="K70" i="11"/>
  <c r="K66" i="11"/>
  <c r="K62" i="11"/>
  <c r="K58" i="11"/>
  <c r="K54" i="11"/>
  <c r="K50" i="11"/>
  <c r="K46" i="11"/>
  <c r="K42" i="11"/>
  <c r="K38" i="11"/>
  <c r="K29" i="11"/>
  <c r="K25" i="11"/>
  <c r="K21" i="11"/>
  <c r="K17" i="11"/>
  <c r="K13" i="11"/>
  <c r="J94" i="11"/>
  <c r="J90" i="11"/>
  <c r="J86" i="11"/>
  <c r="J82" i="11"/>
  <c r="J78" i="11"/>
  <c r="J74" i="11"/>
  <c r="J70" i="11"/>
  <c r="J66" i="11"/>
  <c r="J62" i="11"/>
  <c r="J58" i="11"/>
  <c r="J54" i="11"/>
  <c r="J50" i="11"/>
  <c r="J46" i="11"/>
  <c r="J42" i="11"/>
  <c r="J38" i="11"/>
  <c r="J29" i="11"/>
  <c r="J25" i="11"/>
  <c r="J21" i="11"/>
  <c r="J17" i="11"/>
  <c r="J13" i="11"/>
  <c r="I94" i="11"/>
  <c r="I90" i="11"/>
  <c r="I86" i="11"/>
  <c r="I82" i="11"/>
  <c r="M88" i="11"/>
  <c r="M80" i="11"/>
  <c r="M72" i="11"/>
  <c r="M64" i="11"/>
  <c r="M56" i="11"/>
  <c r="M48" i="11"/>
  <c r="M40" i="11"/>
  <c r="M27" i="11"/>
  <c r="U27" i="11" s="1"/>
  <c r="M19" i="11"/>
  <c r="U19" i="11" s="1"/>
  <c r="M11" i="11"/>
  <c r="U11" i="11" s="1"/>
  <c r="K81" i="11"/>
  <c r="K65" i="11"/>
  <c r="K49" i="11"/>
  <c r="K28" i="11"/>
  <c r="K12" i="11"/>
  <c r="J81" i="11"/>
  <c r="J65" i="11"/>
  <c r="J49" i="11"/>
  <c r="J28" i="11"/>
  <c r="J12" i="11"/>
  <c r="I81" i="11"/>
  <c r="I77" i="11"/>
  <c r="I73" i="11"/>
  <c r="I69" i="11"/>
  <c r="I65" i="11"/>
  <c r="I61" i="11"/>
  <c r="I57" i="11"/>
  <c r="I53" i="11"/>
  <c r="I49" i="11"/>
  <c r="I45" i="11"/>
  <c r="I41" i="11"/>
  <c r="I37" i="11"/>
  <c r="I28" i="11"/>
  <c r="I24" i="11"/>
  <c r="I20" i="11"/>
  <c r="I16" i="11"/>
  <c r="I12" i="11"/>
  <c r="M74" i="11"/>
  <c r="M50" i="11"/>
  <c r="M13" i="11"/>
  <c r="U13" i="11" s="1"/>
  <c r="K53" i="11"/>
  <c r="J85" i="11"/>
  <c r="J37" i="11"/>
  <c r="I78" i="11"/>
  <c r="I66" i="11"/>
  <c r="I54" i="11"/>
  <c r="I42" i="11"/>
  <c r="I25" i="11"/>
  <c r="I13" i="11"/>
  <c r="M94" i="11"/>
  <c r="M86" i="11"/>
  <c r="M78" i="11"/>
  <c r="M70" i="11"/>
  <c r="M62" i="11"/>
  <c r="M54" i="11"/>
  <c r="M46" i="11"/>
  <c r="M38" i="11"/>
  <c r="M25" i="11"/>
  <c r="U25" i="11" s="1"/>
  <c r="M17" i="11"/>
  <c r="U17" i="11" s="1"/>
  <c r="K93" i="11"/>
  <c r="K77" i="11"/>
  <c r="K61" i="11"/>
  <c r="K45" i="11"/>
  <c r="K24" i="11"/>
  <c r="J93" i="11"/>
  <c r="J77" i="11"/>
  <c r="J61" i="11"/>
  <c r="J45" i="11"/>
  <c r="J24" i="11"/>
  <c r="I93" i="11"/>
  <c r="I80" i="11"/>
  <c r="I76" i="11"/>
  <c r="I72" i="11"/>
  <c r="I68" i="11"/>
  <c r="I64" i="11"/>
  <c r="I60" i="11"/>
  <c r="I56" i="11"/>
  <c r="I52" i="11"/>
  <c r="I48" i="11"/>
  <c r="I44" i="11"/>
  <c r="I40" i="11"/>
  <c r="I36" i="11"/>
  <c r="I27" i="11"/>
  <c r="I23" i="11"/>
  <c r="I19" i="11"/>
  <c r="I15" i="11"/>
  <c r="I11" i="11"/>
  <c r="M82" i="11"/>
  <c r="M58" i="11"/>
  <c r="M29" i="11"/>
  <c r="U29" i="11" s="1"/>
  <c r="K85" i="11"/>
  <c r="K37" i="11"/>
  <c r="J53" i="11"/>
  <c r="I85" i="11"/>
  <c r="I70" i="11"/>
  <c r="I58" i="11"/>
  <c r="I46" i="11"/>
  <c r="I29" i="11"/>
  <c r="I17" i="11"/>
  <c r="M92" i="11"/>
  <c r="M84" i="11"/>
  <c r="M76" i="11"/>
  <c r="M68" i="11"/>
  <c r="M60" i="11"/>
  <c r="M52" i="11"/>
  <c r="M44" i="11"/>
  <c r="M36" i="11"/>
  <c r="M23" i="11"/>
  <c r="U23" i="11" s="1"/>
  <c r="M15" i="11"/>
  <c r="U15" i="11" s="1"/>
  <c r="K89" i="11"/>
  <c r="K73" i="11"/>
  <c r="K57" i="11"/>
  <c r="K41" i="11"/>
  <c r="K20" i="11"/>
  <c r="J89" i="11"/>
  <c r="J73" i="11"/>
  <c r="J57" i="11"/>
  <c r="J41" i="11"/>
  <c r="J20" i="11"/>
  <c r="I89" i="11"/>
  <c r="I79" i="11"/>
  <c r="I75" i="11"/>
  <c r="I71" i="11"/>
  <c r="I67" i="11"/>
  <c r="I63" i="11"/>
  <c r="I59" i="11"/>
  <c r="I55" i="11"/>
  <c r="I51" i="11"/>
  <c r="I47" i="11"/>
  <c r="I43" i="11"/>
  <c r="I39" i="11"/>
  <c r="I30" i="11"/>
  <c r="I26" i="11"/>
  <c r="I22" i="11"/>
  <c r="I18" i="11"/>
  <c r="I14" i="11"/>
  <c r="M90" i="11"/>
  <c r="M66" i="11"/>
  <c r="M42" i="11"/>
  <c r="M21" i="11"/>
  <c r="U21" i="11" s="1"/>
  <c r="K69" i="11"/>
  <c r="K16" i="11"/>
  <c r="J69" i="11"/>
  <c r="J16" i="11"/>
  <c r="I74" i="11"/>
  <c r="I62" i="11"/>
  <c r="I50" i="11"/>
  <c r="I38" i="11"/>
  <c r="I21" i="11"/>
  <c r="T29" i="16"/>
  <c r="U25" i="16"/>
  <c r="U30" i="16"/>
  <c r="T81" i="11"/>
  <c r="T57" i="11"/>
  <c r="T41" i="11"/>
  <c r="T84" i="11"/>
  <c r="T76" i="11"/>
  <c r="T68" i="11"/>
  <c r="T60" i="11"/>
  <c r="U30" i="11"/>
  <c r="U28" i="11"/>
  <c r="U20" i="11"/>
  <c r="U12" i="11"/>
  <c r="B94" i="11"/>
  <c r="H94" i="11" s="1"/>
  <c r="B90" i="11"/>
  <c r="H90" i="11" s="1"/>
  <c r="B86" i="11"/>
  <c r="H86" i="11" s="1"/>
  <c r="B82" i="11"/>
  <c r="H82" i="11" s="1"/>
  <c r="B78" i="11"/>
  <c r="H78" i="11" s="1"/>
  <c r="B74" i="11"/>
  <c r="H74" i="11" s="1"/>
  <c r="B70" i="11"/>
  <c r="H70" i="11" s="1"/>
  <c r="B66" i="11"/>
  <c r="H66" i="11" s="1"/>
  <c r="B62" i="11"/>
  <c r="H62" i="11" s="1"/>
  <c r="B58" i="11"/>
  <c r="H58" i="11" s="1"/>
  <c r="B54" i="11"/>
  <c r="H54" i="11" s="1"/>
  <c r="B50" i="11"/>
  <c r="H50" i="11" s="1"/>
  <c r="B46" i="11"/>
  <c r="H46" i="11" s="1"/>
  <c r="B42" i="11"/>
  <c r="H42" i="11" s="1"/>
  <c r="B38" i="11"/>
  <c r="H38" i="11" s="1"/>
  <c r="B29" i="11"/>
  <c r="H29" i="11" s="1"/>
  <c r="B25" i="11"/>
  <c r="H25" i="11" s="1"/>
  <c r="B21" i="11"/>
  <c r="H21" i="11" s="1"/>
  <c r="B17" i="11"/>
  <c r="H17" i="11" s="1"/>
  <c r="B13" i="11"/>
  <c r="H13" i="11" s="1"/>
  <c r="B23" i="11"/>
  <c r="H23" i="11" s="1"/>
  <c r="B11" i="11"/>
  <c r="H11" i="11" s="1"/>
  <c r="T20" i="11"/>
  <c r="T12" i="11"/>
  <c r="B93" i="11"/>
  <c r="H93" i="11" s="1"/>
  <c r="B89" i="11"/>
  <c r="H89" i="11" s="1"/>
  <c r="B85" i="11"/>
  <c r="H85" i="11" s="1"/>
  <c r="B81" i="11"/>
  <c r="H81" i="11" s="1"/>
  <c r="B77" i="11"/>
  <c r="H77" i="11" s="1"/>
  <c r="B73" i="11"/>
  <c r="H73" i="11" s="1"/>
  <c r="B69" i="11"/>
  <c r="H69" i="11" s="1"/>
  <c r="B65" i="11"/>
  <c r="H65" i="11" s="1"/>
  <c r="B61" i="11"/>
  <c r="H61" i="11" s="1"/>
  <c r="B57" i="11"/>
  <c r="H57" i="11" s="1"/>
  <c r="B53" i="11"/>
  <c r="H53" i="11" s="1"/>
  <c r="B49" i="11"/>
  <c r="H49" i="11" s="1"/>
  <c r="B45" i="11"/>
  <c r="H45" i="11" s="1"/>
  <c r="B41" i="11"/>
  <c r="H41" i="11" s="1"/>
  <c r="B37" i="11"/>
  <c r="H37" i="11" s="1"/>
  <c r="B28" i="11"/>
  <c r="H28" i="11" s="1"/>
  <c r="B24" i="11"/>
  <c r="H24" i="11" s="1"/>
  <c r="B20" i="11"/>
  <c r="H20" i="11" s="1"/>
  <c r="B16" i="11"/>
  <c r="H16" i="11" s="1"/>
  <c r="B12" i="11"/>
  <c r="H12" i="11" s="1"/>
  <c r="B36" i="11"/>
  <c r="B19" i="11"/>
  <c r="H19" i="11" s="1"/>
  <c r="B92" i="11"/>
  <c r="H92" i="11" s="1"/>
  <c r="B88" i="11"/>
  <c r="H88" i="11" s="1"/>
  <c r="B84" i="11"/>
  <c r="H84" i="11" s="1"/>
  <c r="B80" i="11"/>
  <c r="H80" i="11" s="1"/>
  <c r="B76" i="11"/>
  <c r="H76" i="11" s="1"/>
  <c r="B72" i="11"/>
  <c r="H72" i="11" s="1"/>
  <c r="B68" i="11"/>
  <c r="H68" i="11" s="1"/>
  <c r="B64" i="11"/>
  <c r="H64" i="11" s="1"/>
  <c r="B60" i="11"/>
  <c r="H60" i="11" s="1"/>
  <c r="B56" i="11"/>
  <c r="H56" i="11" s="1"/>
  <c r="B52" i="11"/>
  <c r="H52" i="11" s="1"/>
  <c r="B48" i="11"/>
  <c r="H48" i="11" s="1"/>
  <c r="B44" i="11"/>
  <c r="H44" i="11" s="1"/>
  <c r="B40" i="11"/>
  <c r="H40" i="11" s="1"/>
  <c r="B27" i="11"/>
  <c r="H27" i="11" s="1"/>
  <c r="B15" i="11"/>
  <c r="H15" i="11" s="1"/>
  <c r="T58" i="11"/>
  <c r="B95" i="11"/>
  <c r="H95" i="11" s="1"/>
  <c r="B79" i="11"/>
  <c r="H79" i="11" s="1"/>
  <c r="B63" i="11"/>
  <c r="H63" i="11" s="1"/>
  <c r="B47" i="11"/>
  <c r="H47" i="11" s="1"/>
  <c r="B26" i="11"/>
  <c r="H26" i="11" s="1"/>
  <c r="B83" i="11"/>
  <c r="H83" i="11" s="1"/>
  <c r="B67" i="11"/>
  <c r="H67" i="11" s="1"/>
  <c r="B30" i="11"/>
  <c r="H30" i="11" s="1"/>
  <c r="T15" i="11"/>
  <c r="B91" i="11"/>
  <c r="H91" i="11" s="1"/>
  <c r="B75" i="11"/>
  <c r="H75" i="11" s="1"/>
  <c r="B59" i="11"/>
  <c r="H59" i="11" s="1"/>
  <c r="B43" i="11"/>
  <c r="H43" i="11" s="1"/>
  <c r="B22" i="11"/>
  <c r="H22" i="11" s="1"/>
  <c r="B51" i="11"/>
  <c r="H51" i="11" s="1"/>
  <c r="B14" i="11"/>
  <c r="H14" i="11" s="1"/>
  <c r="B87" i="11"/>
  <c r="H87" i="11" s="1"/>
  <c r="B71" i="11"/>
  <c r="H71" i="11" s="1"/>
  <c r="B55" i="11"/>
  <c r="H55" i="11" s="1"/>
  <c r="B39" i="11"/>
  <c r="H39" i="11" s="1"/>
  <c r="B18" i="11"/>
  <c r="H18" i="11" s="1"/>
  <c r="T82" i="11"/>
  <c r="B75" i="16"/>
  <c r="H75" i="16" s="1"/>
  <c r="B74" i="16"/>
  <c r="H74" i="16" s="1"/>
  <c r="B71" i="16"/>
  <c r="H71" i="16" s="1"/>
  <c r="B70" i="16"/>
  <c r="H70" i="16" s="1"/>
  <c r="B67" i="16"/>
  <c r="H67" i="16" s="1"/>
  <c r="B66" i="16"/>
  <c r="H66" i="16" s="1"/>
  <c r="B63" i="16"/>
  <c r="H63" i="16" s="1"/>
  <c r="B62" i="16"/>
  <c r="H62" i="16" s="1"/>
  <c r="B59" i="16"/>
  <c r="H59" i="16" s="1"/>
  <c r="B58" i="16"/>
  <c r="H58" i="16" s="1"/>
  <c r="B73" i="16"/>
  <c r="H73" i="16" s="1"/>
  <c r="B72" i="16"/>
  <c r="H72" i="16" s="1"/>
  <c r="B69" i="16"/>
  <c r="H69" i="16" s="1"/>
  <c r="B68" i="16"/>
  <c r="H68" i="16" s="1"/>
  <c r="B65" i="16"/>
  <c r="H65" i="16" s="1"/>
  <c r="B64" i="16"/>
  <c r="H64" i="16" s="1"/>
  <c r="B61" i="16"/>
  <c r="H61" i="16" s="1"/>
  <c r="B60" i="16"/>
  <c r="H60" i="16" s="1"/>
  <c r="B57" i="16"/>
  <c r="H57" i="16" s="1"/>
  <c r="B56" i="16"/>
  <c r="H56" i="16" s="1"/>
  <c r="B85" i="16"/>
  <c r="H85" i="16" s="1"/>
  <c r="B11" i="16"/>
  <c r="H11" i="16" s="1"/>
  <c r="B43" i="16"/>
  <c r="H43" i="16" s="1"/>
  <c r="B78" i="16"/>
  <c r="H78" i="16" s="1"/>
  <c r="B53" i="16"/>
  <c r="H53" i="16" s="1"/>
  <c r="B46" i="16"/>
  <c r="H46" i="16" s="1"/>
  <c r="B14" i="16"/>
  <c r="H14" i="16" s="1"/>
  <c r="B50" i="16"/>
  <c r="H50" i="16" s="1"/>
  <c r="B83" i="16"/>
  <c r="H83" i="16" s="1"/>
  <c r="B45" i="16"/>
  <c r="H45" i="16" s="1"/>
  <c r="B20" i="16"/>
  <c r="H20" i="16" s="1"/>
  <c r="B16" i="16"/>
  <c r="H16" i="16" s="1"/>
  <c r="B28" i="16"/>
  <c r="H28" i="16" s="1"/>
  <c r="B49" i="16"/>
  <c r="H49" i="16" s="1"/>
  <c r="B29" i="16"/>
  <c r="H29" i="16" s="1"/>
  <c r="B12" i="16"/>
  <c r="H12" i="16" s="1"/>
  <c r="B52" i="16"/>
  <c r="H52" i="16" s="1"/>
  <c r="B41" i="16"/>
  <c r="H41" i="16" s="1"/>
  <c r="B77" i="16"/>
  <c r="H77" i="16" s="1"/>
  <c r="T27" i="16"/>
  <c r="B19" i="16"/>
  <c r="H19" i="16" s="1"/>
  <c r="B37" i="16"/>
  <c r="H37" i="16" s="1"/>
  <c r="B82" i="16"/>
  <c r="H82" i="16" s="1"/>
  <c r="B79" i="16"/>
  <c r="H79" i="16" s="1"/>
  <c r="B24" i="16"/>
  <c r="H24" i="16" s="1"/>
  <c r="B38" i="16"/>
  <c r="H38" i="16" s="1"/>
  <c r="B39" i="16"/>
  <c r="H39" i="16" s="1"/>
  <c r="B55" i="16"/>
  <c r="H55" i="16" s="1"/>
  <c r="B22" i="16"/>
  <c r="H22" i="16" s="1"/>
  <c r="B17" i="16"/>
  <c r="H17" i="16" s="1"/>
  <c r="B13" i="16"/>
  <c r="H13" i="16" s="1"/>
  <c r="B18" i="16"/>
  <c r="H18" i="16" s="1"/>
  <c r="B30" i="16"/>
  <c r="H30" i="16" s="1"/>
  <c r="B81" i="16"/>
  <c r="H81" i="16" s="1"/>
  <c r="B27" i="16"/>
  <c r="H27" i="16" s="1"/>
  <c r="B47" i="16"/>
  <c r="H47" i="16" s="1"/>
  <c r="B25" i="16"/>
  <c r="H25" i="16" s="1"/>
  <c r="B42" i="16"/>
  <c r="H42" i="16" s="1"/>
  <c r="U26" i="16"/>
  <c r="B44" i="16"/>
  <c r="H44" i="16" s="1"/>
  <c r="B51" i="16"/>
  <c r="H51" i="16" s="1"/>
  <c r="B26" i="16"/>
  <c r="H26" i="16" s="1"/>
  <c r="B40" i="16"/>
  <c r="H40" i="16" s="1"/>
  <c r="B48" i="16"/>
  <c r="H48" i="16" s="1"/>
  <c r="B84" i="16"/>
  <c r="H84" i="16" s="1"/>
  <c r="B21" i="16"/>
  <c r="H21" i="16" s="1"/>
  <c r="B36" i="16"/>
  <c r="B76" i="16"/>
  <c r="H76" i="16" s="1"/>
  <c r="B54" i="16"/>
  <c r="H54" i="16" s="1"/>
  <c r="B15" i="16"/>
  <c r="H15" i="16" s="1"/>
  <c r="T89" i="11"/>
  <c r="T55" i="11"/>
  <c r="T92" i="11"/>
  <c r="T49" i="11"/>
  <c r="T95" i="11"/>
  <c r="B80" i="16"/>
  <c r="H80" i="16" s="1"/>
  <c r="B86" i="16"/>
  <c r="H86" i="16" s="1"/>
  <c r="T79" i="11"/>
  <c r="B23" i="16"/>
  <c r="H23" i="16" s="1"/>
  <c r="H36" i="16" l="1"/>
  <c r="H36" i="11"/>
  <c r="K34" i="11"/>
  <c r="K35" i="11" s="1"/>
  <c r="A87" i="16"/>
  <c r="J86" i="16"/>
  <c r="M86" i="16"/>
  <c r="I86" i="16"/>
  <c r="L86" i="16"/>
  <c r="K86" i="16"/>
  <c r="F41" i="16"/>
  <c r="F23" i="16"/>
  <c r="F42" i="16"/>
  <c r="F43" i="16"/>
  <c r="F81" i="16"/>
  <c r="F22" i="16"/>
  <c r="F37" i="16"/>
  <c r="F12" i="16"/>
  <c r="F49" i="16"/>
  <c r="F45" i="16"/>
  <c r="F76" i="16"/>
  <c r="F44" i="16"/>
  <c r="F27" i="16"/>
  <c r="F18" i="16"/>
  <c r="F24" i="16"/>
  <c r="F83" i="11"/>
  <c r="F44" i="11"/>
  <c r="F60" i="11"/>
  <c r="F76" i="11"/>
  <c r="F92" i="11"/>
  <c r="F16" i="11"/>
  <c r="F37" i="11"/>
  <c r="F53" i="11"/>
  <c r="F69" i="11"/>
  <c r="F85" i="11"/>
  <c r="F23" i="11"/>
  <c r="F25" i="11"/>
  <c r="F46" i="11"/>
  <c r="F62" i="11"/>
  <c r="F78" i="11"/>
  <c r="F94" i="11"/>
  <c r="F39" i="11"/>
  <c r="F43" i="11"/>
  <c r="F26" i="11"/>
  <c r="F95" i="11"/>
  <c r="F55" i="11"/>
  <c r="F14" i="11"/>
  <c r="F59" i="11"/>
  <c r="F47" i="11"/>
  <c r="F15" i="11"/>
  <c r="F48" i="11"/>
  <c r="F64" i="11"/>
  <c r="F80" i="11"/>
  <c r="F19" i="11"/>
  <c r="F20" i="11"/>
  <c r="F41" i="11"/>
  <c r="F57" i="11"/>
  <c r="F73" i="11"/>
  <c r="F89" i="11"/>
  <c r="F13" i="11"/>
  <c r="F29" i="11"/>
  <c r="F50" i="11"/>
  <c r="F66" i="11"/>
  <c r="F82" i="11"/>
  <c r="F71" i="11"/>
  <c r="F51" i="11"/>
  <c r="F75" i="11"/>
  <c r="F30" i="11"/>
  <c r="F63" i="11"/>
  <c r="F27" i="11"/>
  <c r="F52" i="11"/>
  <c r="F68" i="11"/>
  <c r="F84" i="11"/>
  <c r="F36" i="11"/>
  <c r="F24" i="11"/>
  <c r="F45" i="11"/>
  <c r="F61" i="11"/>
  <c r="F77" i="11"/>
  <c r="F93" i="11"/>
  <c r="F17" i="11"/>
  <c r="F38" i="11"/>
  <c r="F54" i="11"/>
  <c r="F70" i="11"/>
  <c r="F86" i="11"/>
  <c r="F18" i="11"/>
  <c r="F87" i="11"/>
  <c r="F22" i="11"/>
  <c r="F91" i="11"/>
  <c r="F67" i="11"/>
  <c r="F79" i="11"/>
  <c r="F40" i="11"/>
  <c r="F56" i="11"/>
  <c r="F72" i="11"/>
  <c r="F88" i="11"/>
  <c r="F12" i="11"/>
  <c r="F28" i="11"/>
  <c r="F49" i="11"/>
  <c r="F65" i="11"/>
  <c r="F81" i="11"/>
  <c r="F11" i="11"/>
  <c r="F21" i="11"/>
  <c r="F42" i="11"/>
  <c r="F58" i="11"/>
  <c r="F74" i="11"/>
  <c r="F90" i="11"/>
  <c r="F34" i="11"/>
  <c r="A34" i="11" s="1"/>
  <c r="A35" i="11" s="1"/>
  <c r="F63" i="16"/>
  <c r="T36" i="11"/>
  <c r="H127" i="17" s="1"/>
  <c r="L105" i="11"/>
  <c r="L101" i="11"/>
  <c r="L97" i="11"/>
  <c r="L104" i="11"/>
  <c r="L103" i="11"/>
  <c r="L99" i="11"/>
  <c r="L100" i="11"/>
  <c r="L102" i="11"/>
  <c r="L98" i="11"/>
  <c r="L96" i="11"/>
  <c r="F60" i="16"/>
  <c r="F68" i="16"/>
  <c r="F71" i="16"/>
  <c r="F56" i="16"/>
  <c r="F61" i="16"/>
  <c r="F64" i="16"/>
  <c r="F69" i="16"/>
  <c r="F72" i="16"/>
  <c r="F59" i="16"/>
  <c r="F62" i="16"/>
  <c r="F67" i="16"/>
  <c r="F70" i="16"/>
  <c r="F75" i="16"/>
  <c r="F57" i="16"/>
  <c r="F65" i="16"/>
  <c r="F73" i="16"/>
  <c r="F58" i="16"/>
  <c r="F66" i="16"/>
  <c r="F74" i="16"/>
  <c r="M96" i="11"/>
  <c r="F28" i="16"/>
  <c r="F85" i="16"/>
  <c r="F11" i="16"/>
  <c r="F17" i="16"/>
  <c r="F50" i="16"/>
  <c r="F46" i="16"/>
  <c r="F53" i="16"/>
  <c r="F20" i="16"/>
  <c r="F19" i="16"/>
  <c r="F25" i="16"/>
  <c r="F14" i="16"/>
  <c r="F55" i="16"/>
  <c r="F39" i="16"/>
  <c r="M102" i="11"/>
  <c r="F77" i="16"/>
  <c r="F78" i="16"/>
  <c r="F82" i="16"/>
  <c r="F29" i="16"/>
  <c r="F16" i="16"/>
  <c r="F47" i="16"/>
  <c r="F83" i="16"/>
  <c r="H129" i="17"/>
  <c r="F52" i="16"/>
  <c r="F30" i="16"/>
  <c r="F79" i="16"/>
  <c r="F40" i="16"/>
  <c r="F84" i="16"/>
  <c r="M104" i="11"/>
  <c r="M103" i="11"/>
  <c r="F38" i="16"/>
  <c r="F86" i="16"/>
  <c r="F48" i="16"/>
  <c r="F51" i="16"/>
  <c r="F13" i="16"/>
  <c r="F21" i="16"/>
  <c r="H128" i="17"/>
  <c r="H130" i="17"/>
  <c r="M97" i="11"/>
  <c r="M101" i="11"/>
  <c r="F54" i="16"/>
  <c r="M105" i="11"/>
  <c r="M99" i="11"/>
  <c r="M98" i="11"/>
  <c r="F15" i="16"/>
  <c r="M100" i="11"/>
  <c r="F80" i="16"/>
  <c r="F36" i="16"/>
  <c r="F26" i="16"/>
  <c r="K11" i="18" l="1"/>
  <c r="A88" i="16"/>
  <c r="M87" i="16"/>
  <c r="I87" i="16"/>
  <c r="L87" i="16"/>
  <c r="K87" i="16"/>
  <c r="J87" i="16"/>
  <c r="B87" i="16"/>
  <c r="L106" i="11"/>
  <c r="G34" i="16"/>
  <c r="G35" i="16" s="1"/>
  <c r="G34" i="11"/>
  <c r="M106" i="11"/>
  <c r="T96" i="11"/>
  <c r="F35" i="11"/>
  <c r="J11" i="18" l="1"/>
  <c r="G35" i="11"/>
  <c r="E7" i="18"/>
  <c r="H2" i="17" s="1"/>
  <c r="I34" i="11" s="1"/>
  <c r="I35" i="11" s="1"/>
  <c r="I11" i="18"/>
  <c r="H87" i="16"/>
  <c r="F87" i="16"/>
  <c r="A89" i="16"/>
  <c r="L88" i="16"/>
  <c r="K88" i="16"/>
  <c r="J88" i="16"/>
  <c r="M88" i="16"/>
  <c r="I88" i="16"/>
  <c r="B88" i="16"/>
  <c r="M35" i="11" l="1"/>
  <c r="L11" i="18"/>
  <c r="A90" i="16"/>
  <c r="K89" i="16"/>
  <c r="J89" i="16"/>
  <c r="M89" i="16"/>
  <c r="I89" i="16"/>
  <c r="L89" i="16"/>
  <c r="B89" i="16"/>
  <c r="H88" i="16"/>
  <c r="F88" i="16"/>
  <c r="N11" i="18"/>
  <c r="H89" i="16" l="1"/>
  <c r="F89" i="16"/>
  <c r="A91" i="16"/>
  <c r="J90" i="16"/>
  <c r="M90" i="16"/>
  <c r="I90" i="16"/>
  <c r="L90" i="16"/>
  <c r="K90" i="16"/>
  <c r="B90" i="16"/>
  <c r="H90" i="16" l="1"/>
  <c r="F90" i="16"/>
  <c r="A92" i="16"/>
  <c r="M91" i="16"/>
  <c r="I91" i="16"/>
  <c r="L91" i="16"/>
  <c r="K91" i="16"/>
  <c r="J91" i="16"/>
  <c r="B91" i="16"/>
  <c r="H91" i="16" l="1"/>
  <c r="F91" i="16"/>
  <c r="A93" i="16"/>
  <c r="L92" i="16"/>
  <c r="K92" i="16"/>
  <c r="J92" i="16"/>
  <c r="M92" i="16"/>
  <c r="I92" i="16"/>
  <c r="B92" i="16"/>
  <c r="H92" i="16" l="1"/>
  <c r="F92" i="16"/>
  <c r="A94" i="16"/>
  <c r="K93" i="16"/>
  <c r="J93" i="16"/>
  <c r="M93" i="16"/>
  <c r="I93" i="16"/>
  <c r="L93" i="16"/>
  <c r="B93" i="16"/>
  <c r="H93" i="16" l="1"/>
  <c r="F93" i="16"/>
  <c r="A95" i="16"/>
  <c r="J94" i="16"/>
  <c r="M94" i="16"/>
  <c r="I94" i="16"/>
  <c r="L94" i="16"/>
  <c r="K94" i="16"/>
  <c r="B94" i="16"/>
  <c r="H94" i="16" l="1"/>
  <c r="F94" i="16"/>
  <c r="M95" i="16"/>
  <c r="I95" i="16"/>
  <c r="L95" i="16"/>
  <c r="K95" i="16"/>
  <c r="F34" i="16" s="1"/>
  <c r="J95" i="16"/>
  <c r="B95" i="16"/>
  <c r="K34" i="16" s="1"/>
  <c r="K35" i="16" s="1"/>
  <c r="H95" i="16" l="1"/>
  <c r="F95" i="16"/>
  <c r="M102" i="16"/>
  <c r="M98" i="16"/>
  <c r="M101" i="16"/>
  <c r="M96" i="16"/>
  <c r="M103" i="16"/>
  <c r="M99" i="16"/>
  <c r="M104" i="16"/>
  <c r="M105" i="16"/>
  <c r="M97" i="16"/>
  <c r="M100" i="16"/>
  <c r="A34" i="16"/>
  <c r="F35" i="16"/>
  <c r="O11" i="18"/>
  <c r="L99" i="16"/>
  <c r="L104" i="16"/>
  <c r="L96" i="16"/>
  <c r="L100" i="16"/>
  <c r="L97" i="16"/>
  <c r="L105" i="16"/>
  <c r="L102" i="16"/>
  <c r="L101" i="16"/>
  <c r="L98" i="16"/>
  <c r="L103" i="16"/>
  <c r="E8" i="18" l="1"/>
  <c r="H3" i="17" s="1"/>
  <c r="I34" i="16" s="1"/>
  <c r="I35" i="16" s="1"/>
  <c r="A35" i="16"/>
  <c r="L106" i="16"/>
  <c r="M106" i="16"/>
  <c r="M11" i="18"/>
  <c r="M35" i="16" l="1"/>
  <c r="P11" i="18"/>
</calcChain>
</file>

<file path=xl/sharedStrings.xml><?xml version="1.0" encoding="utf-8"?>
<sst xmlns="http://schemas.openxmlformats.org/spreadsheetml/2006/main" count="8721" uniqueCount="4447">
  <si>
    <t>東京都高等学校対校選手権大会　第一支部予選会</t>
  </si>
  <si>
    <r>
      <t>冊　</t>
    </r>
    <r>
      <rPr>
        <b/>
        <sz val="11"/>
        <color indexed="10"/>
        <rFont val="ＭＳ Ｐゴシック"/>
        <family val="3"/>
        <charset val="128"/>
      </rPr>
      <t>追加</t>
    </r>
    <r>
      <rPr>
        <sz val="11"/>
        <rFont val="ＭＳ Ｐゴシック"/>
        <family val="3"/>
        <charset val="128"/>
      </rPr>
      <t>を申し込みます。</t>
    </r>
    <rPh sb="0" eb="1">
      <t>サツ</t>
    </rPh>
    <rPh sb="2" eb="4">
      <t>ツイカ</t>
    </rPh>
    <rPh sb="5" eb="6">
      <t>モウ</t>
    </rPh>
    <rPh sb="7" eb="8">
      <t>コ</t>
    </rPh>
    <phoneticPr fontId="3"/>
  </si>
  <si>
    <t>東京都高体連　第一支部　春季競技会</t>
    <rPh sb="0" eb="3">
      <t>トウキョウト</t>
    </rPh>
    <rPh sb="3" eb="6">
      <t>コウタイレン</t>
    </rPh>
    <rPh sb="7" eb="9">
      <t>ダイイチ</t>
    </rPh>
    <rPh sb="9" eb="11">
      <t>シブ</t>
    </rPh>
    <rPh sb="12" eb="14">
      <t>シュンキ</t>
    </rPh>
    <rPh sb="14" eb="17">
      <t>キョウギカイ</t>
    </rPh>
    <phoneticPr fontId="3"/>
  </si>
  <si>
    <t>東京都高体連　第一支部　学年別大会</t>
    <rPh sb="0" eb="3">
      <t>トウキョウト</t>
    </rPh>
    <rPh sb="3" eb="6">
      <t>コウタイレン</t>
    </rPh>
    <rPh sb="7" eb="9">
      <t>ダイイチ</t>
    </rPh>
    <rPh sb="9" eb="11">
      <t>シブ</t>
    </rPh>
    <rPh sb="12" eb="15">
      <t>ガクネンベツ</t>
    </rPh>
    <rPh sb="15" eb="17">
      <t>タイカイ</t>
    </rPh>
    <phoneticPr fontId="3"/>
  </si>
  <si>
    <t>東京都高体連　第一支部　夏季競技会</t>
    <rPh sb="0" eb="3">
      <t>トウキョウト</t>
    </rPh>
    <rPh sb="3" eb="6">
      <t>コウタイレン</t>
    </rPh>
    <rPh sb="7" eb="9">
      <t>ダイイチ</t>
    </rPh>
    <rPh sb="9" eb="11">
      <t>シブ</t>
    </rPh>
    <rPh sb="12" eb="14">
      <t>カキ</t>
    </rPh>
    <rPh sb="14" eb="17">
      <t>キョウギカイ</t>
    </rPh>
    <phoneticPr fontId="3"/>
  </si>
  <si>
    <t>東京都高体連　第一支部　秋季競技会</t>
    <rPh sb="0" eb="3">
      <t>トウキョウト</t>
    </rPh>
    <rPh sb="3" eb="6">
      <t>コウタイレン</t>
    </rPh>
    <rPh sb="7" eb="9">
      <t>ダイイチ</t>
    </rPh>
    <rPh sb="9" eb="11">
      <t>シブ</t>
    </rPh>
    <rPh sb="12" eb="14">
      <t>シュウキ</t>
    </rPh>
    <rPh sb="14" eb="17">
      <t>キョウギカイ</t>
    </rPh>
    <phoneticPr fontId="3"/>
  </si>
  <si>
    <t>男子４×４００ｍ</t>
    <rPh sb="0" eb="2">
      <t>ダンシ</t>
    </rPh>
    <phoneticPr fontId="3"/>
  </si>
  <si>
    <t>女子４×４００ｍ</t>
    <rPh sb="0" eb="2">
      <t>ジョシ</t>
    </rPh>
    <phoneticPr fontId="3"/>
  </si>
  <si>
    <t>東洋</t>
  </si>
  <si>
    <t>都晴海総合</t>
  </si>
  <si>
    <t>都青山</t>
  </si>
  <si>
    <t>都広尾</t>
  </si>
  <si>
    <t>青山学院</t>
  </si>
  <si>
    <t>関東国際</t>
  </si>
  <si>
    <t>國學院</t>
  </si>
  <si>
    <t>渋谷</t>
  </si>
  <si>
    <t>支部</t>
    <rPh sb="0" eb="2">
      <t>シブ</t>
    </rPh>
    <phoneticPr fontId="3"/>
  </si>
  <si>
    <t>氏名</t>
    <rPh sb="0" eb="2">
      <t>シメイ</t>
    </rPh>
    <phoneticPr fontId="7"/>
  </si>
  <si>
    <t>ﾌﾘｶﾞﾅ</t>
  </si>
  <si>
    <t>学校名</t>
    <rPh sb="0" eb="2">
      <t>ガッコウ</t>
    </rPh>
    <rPh sb="2" eb="3">
      <t>ナ</t>
    </rPh>
    <phoneticPr fontId="7"/>
  </si>
  <si>
    <t>遠藤</t>
  </si>
  <si>
    <t>和田</t>
  </si>
  <si>
    <t>佐藤</t>
  </si>
  <si>
    <t>田村</t>
  </si>
  <si>
    <t>山田</t>
  </si>
  <si>
    <t>阿部</t>
  </si>
  <si>
    <t>伊藤</t>
  </si>
  <si>
    <t>健太</t>
  </si>
  <si>
    <t>鈴木</t>
  </si>
  <si>
    <t>岡田</t>
  </si>
  <si>
    <t>加藤</t>
  </si>
  <si>
    <t>渡辺</t>
  </si>
  <si>
    <t>櫻井</t>
  </si>
  <si>
    <t>石川</t>
  </si>
  <si>
    <t>小林</t>
  </si>
  <si>
    <t>高橋</t>
  </si>
  <si>
    <t>達也</t>
  </si>
  <si>
    <t>丸山</t>
  </si>
  <si>
    <t>安藤</t>
  </si>
  <si>
    <t>新井</t>
  </si>
  <si>
    <t>山本</t>
  </si>
  <si>
    <t>遼</t>
  </si>
  <si>
    <t>松本</t>
  </si>
  <si>
    <t>萌</t>
  </si>
  <si>
    <t>秋山</t>
  </si>
  <si>
    <t>田中</t>
  </si>
  <si>
    <t>森田</t>
  </si>
  <si>
    <t>池田</t>
  </si>
  <si>
    <t>理沙</t>
  </si>
  <si>
    <t>藤田</t>
  </si>
  <si>
    <t>本田</t>
  </si>
  <si>
    <t>中村</t>
  </si>
  <si>
    <t>木村</t>
  </si>
  <si>
    <t>髙橋</t>
  </si>
  <si>
    <t>竹内</t>
  </si>
  <si>
    <t>青木</t>
  </si>
  <si>
    <t>石井</t>
  </si>
  <si>
    <t>渡邉</t>
  </si>
  <si>
    <t>大樹</t>
  </si>
  <si>
    <t>近藤</t>
  </si>
  <si>
    <t>吉田</t>
  </si>
  <si>
    <t>井上</t>
  </si>
  <si>
    <t>中田</t>
  </si>
  <si>
    <t>清水</t>
  </si>
  <si>
    <t>前田</t>
  </si>
  <si>
    <t>涼</t>
  </si>
  <si>
    <t>山口</t>
  </si>
  <si>
    <t>翔太</t>
  </si>
  <si>
    <t>永井</t>
  </si>
  <si>
    <t>大地</t>
  </si>
  <si>
    <t>松田</t>
  </si>
  <si>
    <t>吉川</t>
  </si>
  <si>
    <t>福田</t>
  </si>
  <si>
    <t>市川</t>
  </si>
  <si>
    <t>三浦</t>
  </si>
  <si>
    <t>1</t>
    <phoneticPr fontId="3"/>
  </si>
  <si>
    <t>プログラム</t>
    <phoneticPr fontId="3"/>
  </si>
  <si>
    <t>5</t>
    <phoneticPr fontId="3"/>
  </si>
  <si>
    <t>ナンバー</t>
    <phoneticPr fontId="7"/>
  </si>
  <si>
    <t>4x100</t>
    <phoneticPr fontId="7"/>
  </si>
  <si>
    <t>4x400</t>
    <phoneticPr fontId="7"/>
  </si>
  <si>
    <t>リレー</t>
    <phoneticPr fontId="7"/>
  </si>
  <si>
    <t>渡邊</t>
  </si>
  <si>
    <t>中島</t>
  </si>
  <si>
    <t>陸</t>
  </si>
  <si>
    <t>岡本</t>
  </si>
  <si>
    <t>雄大</t>
  </si>
  <si>
    <t>齋藤</t>
  </si>
  <si>
    <t>裕太</t>
  </si>
  <si>
    <t>小山</t>
  </si>
  <si>
    <t>渡部</t>
  </si>
  <si>
    <t>颯</t>
  </si>
  <si>
    <t>優</t>
  </si>
  <si>
    <t>出　場　人　数　　確　認　表　</t>
    <rPh sb="0" eb="1">
      <t>デ</t>
    </rPh>
    <rPh sb="2" eb="3">
      <t>バ</t>
    </rPh>
    <rPh sb="4" eb="5">
      <t>ジン</t>
    </rPh>
    <rPh sb="6" eb="7">
      <t>カズ</t>
    </rPh>
    <rPh sb="9" eb="10">
      <t>アキラ</t>
    </rPh>
    <rPh sb="11" eb="12">
      <t>シノブ</t>
    </rPh>
    <rPh sb="13" eb="14">
      <t>ヒョウ</t>
    </rPh>
    <phoneticPr fontId="3"/>
  </si>
  <si>
    <t>都目黒</t>
  </si>
  <si>
    <t>伊東</t>
  </si>
  <si>
    <t>八雲学園</t>
  </si>
  <si>
    <t>武田</t>
  </si>
  <si>
    <t>優希</t>
  </si>
  <si>
    <t>内田</t>
  </si>
  <si>
    <t>土屋</t>
  </si>
  <si>
    <t>プログラム</t>
    <phoneticPr fontId="3"/>
  </si>
  <si>
    <t>02</t>
    <phoneticPr fontId="3"/>
  </si>
  <si>
    <t>4</t>
    <phoneticPr fontId="3"/>
  </si>
  <si>
    <t>No.</t>
    <phoneticPr fontId="3"/>
  </si>
  <si>
    <t>m</t>
    <phoneticPr fontId="3"/>
  </si>
  <si>
    <t>cm</t>
    <phoneticPr fontId="3"/>
  </si>
  <si>
    <t>４R</t>
    <phoneticPr fontId="3"/>
  </si>
  <si>
    <t>１６R</t>
    <phoneticPr fontId="3"/>
  </si>
  <si>
    <t>学校番号</t>
    <rPh sb="0" eb="2">
      <t>ガッコウ</t>
    </rPh>
    <rPh sb="2" eb="4">
      <t>バンゴウ</t>
    </rPh>
    <phoneticPr fontId="7"/>
  </si>
  <si>
    <t>男子</t>
    <rPh sb="0" eb="2">
      <t>ダンシ</t>
    </rPh>
    <phoneticPr fontId="3"/>
  </si>
  <si>
    <t>女子</t>
    <rPh sb="0" eb="2">
      <t>ジョシ</t>
    </rPh>
    <phoneticPr fontId="3"/>
  </si>
  <si>
    <t>都芝商</t>
  </si>
  <si>
    <t>真由</t>
  </si>
  <si>
    <t>山崎</t>
  </si>
  <si>
    <t>関</t>
  </si>
  <si>
    <t>矢野</t>
  </si>
  <si>
    <t>長谷川</t>
  </si>
  <si>
    <t>佐々木</t>
  </si>
  <si>
    <t>蓮</t>
  </si>
  <si>
    <t>樋口</t>
  </si>
  <si>
    <t>藤井</t>
  </si>
  <si>
    <t>山下</t>
  </si>
  <si>
    <t>文教大付</t>
  </si>
  <si>
    <t>久保田</t>
  </si>
  <si>
    <t>今井</t>
  </si>
  <si>
    <t>二松學舍大附</t>
  </si>
  <si>
    <t>和洋九段女</t>
  </si>
  <si>
    <t>小澤</t>
  </si>
  <si>
    <t>青山</t>
  </si>
  <si>
    <t>01</t>
    <phoneticPr fontId="3"/>
  </si>
  <si>
    <t>400mH</t>
  </si>
  <si>
    <t>合計</t>
    <rPh sb="0" eb="2">
      <t>ゴウケイ</t>
    </rPh>
    <phoneticPr fontId="7"/>
  </si>
  <si>
    <t>混成</t>
    <rPh sb="0" eb="2">
      <t>コンセイ</t>
    </rPh>
    <phoneticPr fontId="7"/>
  </si>
  <si>
    <t>　№　　　　　　　　　　</t>
    <phoneticPr fontId="7"/>
  </si>
  <si>
    <t>リレー</t>
    <phoneticPr fontId="7"/>
  </si>
  <si>
    <t>姓</t>
    <rPh sb="0" eb="1">
      <t>セイ</t>
    </rPh>
    <phoneticPr fontId="3"/>
  </si>
  <si>
    <t>名</t>
    <rPh sb="0" eb="1">
      <t>メイ</t>
    </rPh>
    <phoneticPr fontId="3"/>
  </si>
  <si>
    <t>ﾌﾘｶﾞﾅ（姓）</t>
    <rPh sb="6" eb="7">
      <t>セイ</t>
    </rPh>
    <phoneticPr fontId="3"/>
  </si>
  <si>
    <t>ﾌﾘｶﾞﾅ（名）</t>
    <rPh sb="6" eb="7">
      <t>メイ</t>
    </rPh>
    <phoneticPr fontId="3"/>
  </si>
  <si>
    <t>性別</t>
    <rPh sb="0" eb="2">
      <t>セイベツ</t>
    </rPh>
    <phoneticPr fontId="3"/>
  </si>
  <si>
    <t>所属</t>
    <rPh sb="0" eb="2">
      <t>ショゾク</t>
    </rPh>
    <phoneticPr fontId="3"/>
  </si>
  <si>
    <t>資格記録</t>
    <rPh sb="0" eb="2">
      <t>シカク</t>
    </rPh>
    <rPh sb="2" eb="4">
      <t>キロク</t>
    </rPh>
    <phoneticPr fontId="3"/>
  </si>
  <si>
    <t>分</t>
    <rPh sb="0" eb="1">
      <t>フン</t>
    </rPh>
    <phoneticPr fontId="3"/>
  </si>
  <si>
    <t>秒</t>
    <rPh sb="0" eb="1">
      <t>ビョウ</t>
    </rPh>
    <phoneticPr fontId="3"/>
  </si>
  <si>
    <t>学年</t>
    <rPh sb="0" eb="2">
      <t>ガクネン</t>
    </rPh>
    <phoneticPr fontId="3"/>
  </si>
  <si>
    <t>男</t>
    <rPh sb="0" eb="1">
      <t>オトコ</t>
    </rPh>
    <phoneticPr fontId="3"/>
  </si>
  <si>
    <t>種目1</t>
    <rPh sb="0" eb="2">
      <t>シュモク</t>
    </rPh>
    <phoneticPr fontId="3"/>
  </si>
  <si>
    <t>種目2</t>
    <rPh sb="0" eb="2">
      <t>シュモク</t>
    </rPh>
    <phoneticPr fontId="3"/>
  </si>
  <si>
    <t>砲丸投</t>
    <rPh sb="0" eb="2">
      <t>ホウガン</t>
    </rPh>
    <rPh sb="2" eb="3">
      <t>ナ</t>
    </rPh>
    <phoneticPr fontId="3"/>
  </si>
  <si>
    <t>東京</t>
    <rPh sb="0" eb="2">
      <t>トウキョウ</t>
    </rPh>
    <phoneticPr fontId="3"/>
  </si>
  <si>
    <t>出場選手エントリー票（見本）</t>
    <rPh sb="0" eb="2">
      <t>シュツジョウ</t>
    </rPh>
    <rPh sb="2" eb="4">
      <t>センシュ</t>
    </rPh>
    <rPh sb="9" eb="10">
      <t>ヒョウ</t>
    </rPh>
    <rPh sb="11" eb="13">
      <t>ミホン</t>
    </rPh>
    <phoneticPr fontId="3"/>
  </si>
  <si>
    <t>太郎</t>
    <rPh sb="0" eb="2">
      <t>タロウ</t>
    </rPh>
    <phoneticPr fontId="3"/>
  </si>
  <si>
    <t>100ｍ</t>
  </si>
  <si>
    <t>治郎</t>
    <rPh sb="0" eb="2">
      <t>ジロウ</t>
    </rPh>
    <phoneticPr fontId="3"/>
  </si>
  <si>
    <t>種目3</t>
    <rPh sb="0" eb="2">
      <t>シュモク</t>
    </rPh>
    <phoneticPr fontId="3"/>
  </si>
  <si>
    <t>中1</t>
    <rPh sb="0" eb="1">
      <t>チュウ</t>
    </rPh>
    <phoneticPr fontId="3"/>
  </si>
  <si>
    <t>中2</t>
    <rPh sb="0" eb="1">
      <t>チュウ</t>
    </rPh>
    <phoneticPr fontId="3"/>
  </si>
  <si>
    <t>中3</t>
    <rPh sb="0" eb="1">
      <t>チュウ</t>
    </rPh>
    <phoneticPr fontId="3"/>
  </si>
  <si>
    <t>学校名</t>
    <rPh sb="0" eb="2">
      <t>ガッコウ</t>
    </rPh>
    <rPh sb="2" eb="3">
      <t>メイ</t>
    </rPh>
    <phoneticPr fontId="7"/>
  </si>
  <si>
    <t>学校所在地</t>
    <rPh sb="0" eb="2">
      <t>ガッコウ</t>
    </rPh>
    <rPh sb="2" eb="5">
      <t>ショザイチ</t>
    </rPh>
    <phoneticPr fontId="7"/>
  </si>
  <si>
    <t>電　話</t>
    <rPh sb="0" eb="1">
      <t>デン</t>
    </rPh>
    <rPh sb="2" eb="3">
      <t>ハナシ</t>
    </rPh>
    <phoneticPr fontId="7"/>
  </si>
  <si>
    <t>FAX</t>
    <phoneticPr fontId="7"/>
  </si>
  <si>
    <t>学校長
氏名印</t>
    <rPh sb="0" eb="3">
      <t>ガッコウチョウ</t>
    </rPh>
    <rPh sb="4" eb="6">
      <t>シメイ</t>
    </rPh>
    <rPh sb="6" eb="7">
      <t>イン</t>
    </rPh>
    <phoneticPr fontId="7"/>
  </si>
  <si>
    <t>連絡先</t>
    <rPh sb="0" eb="2">
      <t>レンラク</t>
    </rPh>
    <rPh sb="2" eb="3">
      <t>サキ</t>
    </rPh>
    <phoneticPr fontId="7"/>
  </si>
  <si>
    <t>番号</t>
    <rPh sb="0" eb="2">
      <t>バンゴウ</t>
    </rPh>
    <phoneticPr fontId="7"/>
  </si>
  <si>
    <t>出場者氏名</t>
    <rPh sb="0" eb="3">
      <t>シュツジョウシャ</t>
    </rPh>
    <rPh sb="3" eb="5">
      <t>シメイ</t>
    </rPh>
    <phoneticPr fontId="7"/>
  </si>
  <si>
    <t>学年</t>
    <rPh sb="0" eb="2">
      <t>ガクネン</t>
    </rPh>
    <phoneticPr fontId="7"/>
  </si>
  <si>
    <t>個人</t>
    <rPh sb="0" eb="2">
      <t>コジン</t>
    </rPh>
    <phoneticPr fontId="7"/>
  </si>
  <si>
    <t>4x100</t>
    <phoneticPr fontId="7"/>
  </si>
  <si>
    <t>4x400</t>
    <phoneticPr fontId="7"/>
  </si>
  <si>
    <t>年度</t>
  </si>
  <si>
    <t>（重要）必ずお読み下さい。</t>
    <rPh sb="1" eb="3">
      <t>ジュウヨウ</t>
    </rPh>
    <rPh sb="4" eb="5">
      <t>カナラ</t>
    </rPh>
    <rPh sb="7" eb="8">
      <t>ヨ</t>
    </rPh>
    <rPh sb="9" eb="10">
      <t>クダ</t>
    </rPh>
    <phoneticPr fontId="3"/>
  </si>
  <si>
    <t>都大井</t>
    <rPh sb="0" eb="1">
      <t>ト</t>
    </rPh>
    <rPh sb="1" eb="3">
      <t>オオイ</t>
    </rPh>
    <phoneticPr fontId="3"/>
  </si>
  <si>
    <t>ナンバー</t>
    <phoneticPr fontId="7"/>
  </si>
  <si>
    <t>足りないときは、もう1つファイルを作成して下さい。</t>
    <rPh sb="0" eb="1">
      <t>タ</t>
    </rPh>
    <rPh sb="17" eb="19">
      <t>サクセイ</t>
    </rPh>
    <rPh sb="21" eb="22">
      <t>クダ</t>
    </rPh>
    <phoneticPr fontId="3"/>
  </si>
  <si>
    <t>出場エントリ－票に入力すると、そのデータが「A票 男」「A票 女」に転送されます。</t>
    <rPh sb="0" eb="2">
      <t>シュツジョウ</t>
    </rPh>
    <rPh sb="7" eb="8">
      <t>ヒョウ</t>
    </rPh>
    <rPh sb="9" eb="11">
      <t>ニュウリョク</t>
    </rPh>
    <rPh sb="23" eb="24">
      <t>ピョウ</t>
    </rPh>
    <rPh sb="25" eb="26">
      <t>オトコ</t>
    </rPh>
    <rPh sb="29" eb="30">
      <t>ピョウ</t>
    </rPh>
    <rPh sb="31" eb="32">
      <t>オンナ</t>
    </rPh>
    <rPh sb="34" eb="36">
      <t>テンソウ</t>
    </rPh>
    <phoneticPr fontId="3"/>
  </si>
  <si>
    <t>「A票 男」「A票 女」は保護されています。印刷用とお考え下さい。</t>
    <rPh sb="2" eb="3">
      <t>ピョウ</t>
    </rPh>
    <rPh sb="4" eb="5">
      <t>オトコ</t>
    </rPh>
    <rPh sb="8" eb="9">
      <t>ピョウ</t>
    </rPh>
    <rPh sb="10" eb="11">
      <t>オンナ</t>
    </rPh>
    <rPh sb="13" eb="15">
      <t>ホゴ</t>
    </rPh>
    <rPh sb="22" eb="25">
      <t>インサツヨウ</t>
    </rPh>
    <rPh sb="27" eb="28">
      <t>カンガ</t>
    </rPh>
    <rPh sb="29" eb="30">
      <t>クダ</t>
    </rPh>
    <phoneticPr fontId="3"/>
  </si>
  <si>
    <t>三郎</t>
    <rPh sb="0" eb="2">
      <t>サブロウ</t>
    </rPh>
    <phoneticPr fontId="3"/>
  </si>
  <si>
    <t>1500m</t>
  </si>
  <si>
    <t>その際、ファイルには所属名（略称）の後に1．2と番号をつけて下さい。</t>
    <rPh sb="2" eb="3">
      <t>サイ</t>
    </rPh>
    <rPh sb="18" eb="19">
      <t>アト</t>
    </rPh>
    <rPh sb="24" eb="26">
      <t>バンゴウ</t>
    </rPh>
    <rPh sb="30" eb="31">
      <t>クダ</t>
    </rPh>
    <phoneticPr fontId="3"/>
  </si>
  <si>
    <t>例：「○○○○高校1.xls」</t>
    <rPh sb="0" eb="1">
      <t>レイ</t>
    </rPh>
    <rPh sb="7" eb="9">
      <t>コウコウ</t>
    </rPh>
    <phoneticPr fontId="3"/>
  </si>
  <si>
    <t>史郎</t>
    <rPh sb="0" eb="2">
      <t>シロウ</t>
    </rPh>
    <phoneticPr fontId="3"/>
  </si>
  <si>
    <t>ﾄｳｷｮｳ</t>
  </si>
  <si>
    <t>ｼﾛｳ</t>
  </si>
  <si>
    <t>05</t>
  </si>
  <si>
    <t>08</t>
  </si>
  <si>
    <t>10</t>
  </si>
  <si>
    <t>03</t>
  </si>
  <si>
    <t>04</t>
  </si>
  <si>
    <t>06</t>
  </si>
  <si>
    <t>07</t>
  </si>
  <si>
    <t>09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</si>
  <si>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</si>
  <si>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</si>
  <si>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</si>
  <si>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</si>
  <si>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</si>
  <si>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</si>
  <si>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</si>
  <si>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</si>
  <si>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</si>
  <si>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</si>
  <si>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</si>
  <si>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</si>
  <si>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</si>
  <si>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</si>
  <si>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</si>
  <si>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</si>
  <si>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</si>
  <si>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</si>
  <si>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</si>
  <si>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</si>
  <si>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</si>
  <si>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</si>
  <si>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</si>
  <si>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</si>
  <si>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</si>
  <si>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</si>
  <si>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</si>
  <si>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</si>
  <si>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</si>
  <si>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</si>
  <si>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</si>
  <si>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</si>
  <si>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</si>
  <si>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</si>
  <si>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</si>
  <si>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</si>
  <si>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</si>
  <si>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</si>
  <si>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</si>
  <si>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</si>
  <si>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</si>
  <si>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</si>
  <si>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</si>
  <si>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</si>
  <si>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</si>
  <si>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</si>
  <si>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</si>
  <si>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</si>
  <si>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</si>
  <si>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</si>
  <si>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</si>
  <si>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</si>
  <si>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</si>
  <si>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</si>
  <si>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</si>
  <si>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</si>
  <si>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</si>
  <si>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</si>
  <si>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</si>
  <si>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</si>
  <si>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</si>
  <si>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</si>
  <si>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</si>
  <si>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</si>
  <si>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</si>
  <si>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</si>
  <si>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</si>
  <si>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</si>
  <si>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</si>
  <si>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</si>
  <si>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</si>
  <si>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</si>
  <si>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</si>
  <si>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</si>
  <si>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</si>
  <si>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</si>
  <si>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</si>
  <si>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</si>
  <si>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</si>
  <si>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</si>
  <si>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</si>
  <si>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</si>
  <si>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</si>
  <si>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</si>
  <si>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</si>
  <si>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</si>
  <si>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</si>
  <si>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</si>
  <si>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</si>
  <si>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碁郎</t>
    <rPh sb="0" eb="1">
      <t>ゴ</t>
    </rPh>
    <rPh sb="1" eb="2">
      <t>ロウ</t>
    </rPh>
    <phoneticPr fontId="3"/>
  </si>
  <si>
    <t>睦郎</t>
    <rPh sb="0" eb="2">
      <t>ムツオ</t>
    </rPh>
    <phoneticPr fontId="3"/>
  </si>
  <si>
    <t>質郎</t>
    <rPh sb="0" eb="2">
      <t>シチロウ</t>
    </rPh>
    <phoneticPr fontId="3"/>
  </si>
  <si>
    <t>3</t>
    <phoneticPr fontId="3"/>
  </si>
  <si>
    <t>までにお願いします。</t>
  </si>
  <si>
    <t>東京工業大学付属科学技術高校（最寄り駅：JR田町）にて</t>
  </si>
  <si>
    <t>日時</t>
    <rPh sb="0" eb="2">
      <t>ニチジ</t>
    </rPh>
    <phoneticPr fontId="3"/>
  </si>
  <si>
    <t>場所</t>
    <rPh sb="0" eb="2">
      <t>バショ</t>
    </rPh>
    <phoneticPr fontId="3"/>
  </si>
  <si>
    <t>東工大附</t>
  </si>
  <si>
    <t>男</t>
  </si>
  <si>
    <t>女</t>
  </si>
  <si>
    <t>都三田</t>
  </si>
  <si>
    <t>九段中等</t>
  </si>
  <si>
    <t>麻布</t>
  </si>
  <si>
    <t>芝</t>
  </si>
  <si>
    <t>広尾学園</t>
  </si>
  <si>
    <t>頌栄女</t>
  </si>
  <si>
    <t>正則</t>
  </si>
  <si>
    <t>聖心女</t>
  </si>
  <si>
    <t>高輪</t>
  </si>
  <si>
    <t>東海大高輪台</t>
  </si>
  <si>
    <t>明治学院</t>
  </si>
  <si>
    <t>都大森</t>
  </si>
  <si>
    <t>都美原</t>
  </si>
  <si>
    <t>都蒲田</t>
  </si>
  <si>
    <t>都田園調布</t>
  </si>
  <si>
    <t>都つばさ総合</t>
  </si>
  <si>
    <t>都六郷工科</t>
  </si>
  <si>
    <t>都雪谷</t>
  </si>
  <si>
    <t>大森学園</t>
  </si>
  <si>
    <t>東京</t>
  </si>
  <si>
    <t>東京実</t>
  </si>
  <si>
    <t>都駒場</t>
  </si>
  <si>
    <t>自由ヶ丘学園</t>
  </si>
  <si>
    <t>東京学園</t>
  </si>
  <si>
    <t>目黒学院</t>
  </si>
  <si>
    <t>都大崎</t>
  </si>
  <si>
    <t>都小山台</t>
  </si>
  <si>
    <t>都八潮</t>
  </si>
  <si>
    <t>産技高専品川</t>
  </si>
  <si>
    <t>攻玉社</t>
  </si>
  <si>
    <t>香蘭女</t>
  </si>
  <si>
    <t>青稜</t>
  </si>
  <si>
    <t>朋優</t>
  </si>
  <si>
    <t>立正</t>
  </si>
  <si>
    <t>都日比谷</t>
  </si>
  <si>
    <t>大妻</t>
  </si>
  <si>
    <t>錦城学園</t>
  </si>
  <si>
    <t>暁星</t>
  </si>
  <si>
    <t>正則学園</t>
  </si>
  <si>
    <t>所属（略称）</t>
    <rPh sb="0" eb="2">
      <t>ショゾク</t>
    </rPh>
    <rPh sb="3" eb="5">
      <t>リャクショウ</t>
    </rPh>
    <phoneticPr fontId="7"/>
  </si>
  <si>
    <t>所属（正式）</t>
    <rPh sb="0" eb="2">
      <t>ショゾク</t>
    </rPh>
    <rPh sb="3" eb="5">
      <t>セイシキ</t>
    </rPh>
    <phoneticPr fontId="3"/>
  </si>
  <si>
    <t>高等学校</t>
    <rPh sb="0" eb="2">
      <t>コウトウ</t>
    </rPh>
    <rPh sb="2" eb="4">
      <t>ガッコウ</t>
    </rPh>
    <phoneticPr fontId="3"/>
  </si>
  <si>
    <t>学校</t>
    <rPh sb="0" eb="2">
      <t>ガッコウ</t>
    </rPh>
    <phoneticPr fontId="3"/>
  </si>
  <si>
    <t>学校長
氏　名</t>
    <rPh sb="0" eb="3">
      <t>ガッコウチョウ</t>
    </rPh>
    <rPh sb="4" eb="5">
      <t>シ</t>
    </rPh>
    <rPh sb="6" eb="7">
      <t>メイ</t>
    </rPh>
    <phoneticPr fontId="7"/>
  </si>
  <si>
    <t>学　校　情　報</t>
    <phoneticPr fontId="3"/>
  </si>
  <si>
    <t>男</t>
    <rPh sb="0" eb="1">
      <t>ダン</t>
    </rPh>
    <phoneticPr fontId="3"/>
  </si>
  <si>
    <t>女</t>
    <rPh sb="0" eb="1">
      <t>ジョ</t>
    </rPh>
    <phoneticPr fontId="3"/>
  </si>
  <si>
    <t>00</t>
    <phoneticPr fontId="3"/>
  </si>
  <si>
    <t>0</t>
    <phoneticPr fontId="3"/>
  </si>
  <si>
    <t>1</t>
    <phoneticPr fontId="3"/>
  </si>
  <si>
    <t>2</t>
    <phoneticPr fontId="3"/>
  </si>
  <si>
    <t>年度</t>
    <rPh sb="0" eb="2">
      <t>ネンド</t>
    </rPh>
    <phoneticPr fontId="3"/>
  </si>
  <si>
    <t>種目</t>
    <rPh sb="0" eb="2">
      <t>シュモク</t>
    </rPh>
    <phoneticPr fontId="3"/>
  </si>
  <si>
    <t>2</t>
    <phoneticPr fontId="3"/>
  </si>
  <si>
    <t>3</t>
    <phoneticPr fontId="3"/>
  </si>
  <si>
    <t>人数制限</t>
    <rPh sb="0" eb="2">
      <t>ニンズウ</t>
    </rPh>
    <rPh sb="2" eb="4">
      <t>セイゲン</t>
    </rPh>
    <phoneticPr fontId="3"/>
  </si>
  <si>
    <t>人数</t>
    <rPh sb="0" eb="2">
      <t>ニンズウ</t>
    </rPh>
    <phoneticPr fontId="3"/>
  </si>
  <si>
    <t>コメント</t>
    <phoneticPr fontId="3"/>
  </si>
  <si>
    <t>コメント</t>
    <phoneticPr fontId="3"/>
  </si>
  <si>
    <t>男子４×１００ｍ</t>
    <rPh sb="0" eb="2">
      <t>ダンシ</t>
    </rPh>
    <phoneticPr fontId="3"/>
  </si>
  <si>
    <t>女子４×１００ｍ</t>
    <rPh sb="0" eb="2">
      <t>ジョシ</t>
    </rPh>
    <phoneticPr fontId="3"/>
  </si>
  <si>
    <t>ﾁｰﾑ</t>
    <phoneticPr fontId="3"/>
  </si>
  <si>
    <t>東京都高等学校新人陸上競技大会　第一支部予選会</t>
    <rPh sb="7" eb="9">
      <t>シンジン</t>
    </rPh>
    <rPh sb="9" eb="11">
      <t>リクジョウ</t>
    </rPh>
    <rPh sb="11" eb="13">
      <t>キョウギ</t>
    </rPh>
    <phoneticPr fontId="3"/>
  </si>
  <si>
    <t>彩花</t>
  </si>
  <si>
    <t>橋本</t>
  </si>
  <si>
    <t>駿</t>
  </si>
  <si>
    <t>葵</t>
  </si>
  <si>
    <t>林</t>
  </si>
  <si>
    <t>菊池</t>
  </si>
  <si>
    <t>西田</t>
  </si>
  <si>
    <t>村松</t>
  </si>
  <si>
    <t>美月</t>
  </si>
  <si>
    <t>なし</t>
  </si>
  <si>
    <t>上田</t>
  </si>
  <si>
    <t>学校番号</t>
    <rPh sb="0" eb="2">
      <t>ガッコウ</t>
    </rPh>
    <rPh sb="2" eb="4">
      <t>バンゴウ</t>
    </rPh>
    <phoneticPr fontId="3"/>
  </si>
  <si>
    <t>略称</t>
    <rPh sb="0" eb="2">
      <t>リャクショウ</t>
    </rPh>
    <phoneticPr fontId="3"/>
  </si>
  <si>
    <t>正式</t>
    <rPh sb="0" eb="2">
      <t>セイシキ</t>
    </rPh>
    <phoneticPr fontId="3"/>
  </si>
  <si>
    <t>顧問</t>
    <rPh sb="0" eb="2">
      <t>コモン</t>
    </rPh>
    <phoneticPr fontId="3"/>
  </si>
  <si>
    <t>携帯</t>
    <rPh sb="0" eb="2">
      <t>ケイタイ</t>
    </rPh>
    <phoneticPr fontId="3"/>
  </si>
  <si>
    <t>電話</t>
    <rPh sb="0" eb="2">
      <t>デンワ</t>
    </rPh>
    <phoneticPr fontId="3"/>
  </si>
  <si>
    <t>FAX</t>
    <phoneticPr fontId="3"/>
  </si>
  <si>
    <t>所在地</t>
    <rPh sb="0" eb="3">
      <t>ショザイチ</t>
    </rPh>
    <phoneticPr fontId="3"/>
  </si>
  <si>
    <t>男子個人</t>
    <rPh sb="0" eb="2">
      <t>ダンシ</t>
    </rPh>
    <rPh sb="2" eb="4">
      <t>コジン</t>
    </rPh>
    <phoneticPr fontId="3"/>
  </si>
  <si>
    <t>男子リレー</t>
    <rPh sb="0" eb="2">
      <t>ダンシ</t>
    </rPh>
    <phoneticPr fontId="3"/>
  </si>
  <si>
    <t>男子混成</t>
    <rPh sb="0" eb="2">
      <t>ダンシ</t>
    </rPh>
    <rPh sb="2" eb="4">
      <t>コンセイ</t>
    </rPh>
    <phoneticPr fontId="3"/>
  </si>
  <si>
    <t>男子プロ</t>
    <rPh sb="0" eb="2">
      <t>ダンシ</t>
    </rPh>
    <phoneticPr fontId="3"/>
  </si>
  <si>
    <t>女子プロ</t>
    <rPh sb="0" eb="2">
      <t>ジョシ</t>
    </rPh>
    <phoneticPr fontId="3"/>
  </si>
  <si>
    <t>女子個人</t>
    <rPh sb="0" eb="2">
      <t>ジョシ</t>
    </rPh>
    <rPh sb="2" eb="4">
      <t>コジン</t>
    </rPh>
    <phoneticPr fontId="3"/>
  </si>
  <si>
    <t>女子リレー</t>
    <rPh sb="0" eb="2">
      <t>ジョシ</t>
    </rPh>
    <phoneticPr fontId="3"/>
  </si>
  <si>
    <t>女子混成</t>
    <rPh sb="0" eb="2">
      <t>ジョシ</t>
    </rPh>
    <rPh sb="2" eb="4">
      <t>コンセイ</t>
    </rPh>
    <phoneticPr fontId="3"/>
  </si>
  <si>
    <t>※メールでの申し込み</t>
    <rPh sb="6" eb="7">
      <t>モウ</t>
    </rPh>
    <rPh sb="8" eb="9">
      <t>コ</t>
    </rPh>
    <phoneticPr fontId="3"/>
  </si>
  <si>
    <t>メール送付先アドレス</t>
    <rPh sb="3" eb="5">
      <t>ソウフ</t>
    </rPh>
    <rPh sb="5" eb="6">
      <t>サキ</t>
    </rPh>
    <phoneticPr fontId="3"/>
  </si>
  <si>
    <t>以下を参考に選手のエントリー情報を入力してください。</t>
    <rPh sb="0" eb="2">
      <t>イカ</t>
    </rPh>
    <rPh sb="3" eb="5">
      <t>サンコウ</t>
    </rPh>
    <rPh sb="6" eb="8">
      <t>センシュ</t>
    </rPh>
    <rPh sb="14" eb="16">
      <t>ジョウホウ</t>
    </rPh>
    <rPh sb="17" eb="19">
      <t>ニュウリョク</t>
    </rPh>
    <phoneticPr fontId="3"/>
  </si>
  <si>
    <t>・登録番号は支部を入れて5桁です。未登録の場合には，登録をする予定の番号で出場してください。</t>
    <rPh sb="1" eb="3">
      <t>トウロク</t>
    </rPh>
    <rPh sb="3" eb="5">
      <t>バンゴウ</t>
    </rPh>
    <rPh sb="6" eb="8">
      <t>シブ</t>
    </rPh>
    <rPh sb="9" eb="10">
      <t>イ</t>
    </rPh>
    <rPh sb="13" eb="14">
      <t>ケタ</t>
    </rPh>
    <rPh sb="17" eb="20">
      <t>ミトウロク</t>
    </rPh>
    <rPh sb="21" eb="23">
      <t>バアイ</t>
    </rPh>
    <rPh sb="26" eb="28">
      <t>トウロク</t>
    </rPh>
    <rPh sb="31" eb="33">
      <t>ヨテイ</t>
    </rPh>
    <rPh sb="34" eb="36">
      <t>バンゴウ</t>
    </rPh>
    <rPh sb="37" eb="39">
      <t>シュツジョウ</t>
    </rPh>
    <phoneticPr fontId="3"/>
  </si>
  <si>
    <t>１．大会の申し込みは、mailにて行います。下記の注意事項の通りに、申し込みをして下さい。</t>
    <rPh sb="2" eb="4">
      <t>タイカイ</t>
    </rPh>
    <rPh sb="5" eb="6">
      <t>モウ</t>
    </rPh>
    <rPh sb="7" eb="8">
      <t>コ</t>
    </rPh>
    <rPh sb="17" eb="18">
      <t>オコナ</t>
    </rPh>
    <phoneticPr fontId="3"/>
  </si>
  <si>
    <t>・種目はプルダウンから選択し，記録はﾄﾗｯｸ６桁，ﾌｨｰﾙﾄﾞ５桁，リレー５桁で半角数字を入力します。</t>
    <rPh sb="1" eb="3">
      <t>シュモク</t>
    </rPh>
    <rPh sb="11" eb="13">
      <t>センタク</t>
    </rPh>
    <rPh sb="15" eb="17">
      <t>キロク</t>
    </rPh>
    <rPh sb="23" eb="24">
      <t>ケタ</t>
    </rPh>
    <rPh sb="32" eb="33">
      <t>，</t>
    </rPh>
    <rPh sb="36" eb="40">
      <t>５ケタデス</t>
    </rPh>
    <rPh sb="40" eb="42">
      <t>ハンカク</t>
    </rPh>
    <rPh sb="42" eb="44">
      <t>スウジ</t>
    </rPh>
    <rPh sb="45" eb="47">
      <t>ニュウリョク</t>
    </rPh>
    <phoneticPr fontId="3"/>
  </si>
  <si>
    <t>齊藤</t>
  </si>
  <si>
    <t>優花</t>
  </si>
  <si>
    <t>優斗</t>
  </si>
  <si>
    <t>小川</t>
  </si>
  <si>
    <t>隼人</t>
  </si>
  <si>
    <t>結衣</t>
  </si>
  <si>
    <t>宮本</t>
  </si>
  <si>
    <t>中川</t>
  </si>
  <si>
    <t>開</t>
  </si>
  <si>
    <t>今野</t>
  </si>
  <si>
    <t>野口</t>
  </si>
  <si>
    <t>熊井</t>
  </si>
  <si>
    <t>女子</t>
    <rPh sb="0" eb="2">
      <t>ジョシ</t>
    </rPh>
    <phoneticPr fontId="7"/>
  </si>
  <si>
    <t>男子</t>
    <rPh sb="0" eb="2">
      <t>ダンシ</t>
    </rPh>
    <phoneticPr fontId="7"/>
  </si>
  <si>
    <t>～</t>
    <phoneticPr fontId="3"/>
  </si>
  <si>
    <t>・</t>
    <phoneticPr fontId="3"/>
  </si>
  <si>
    <t>tokyoriku1shibu@yahoo.co.jp</t>
    <phoneticPr fontId="3"/>
  </si>
  <si>
    <t>より</t>
    <phoneticPr fontId="3"/>
  </si>
  <si>
    <t>まで</t>
    <phoneticPr fontId="3"/>
  </si>
  <si>
    <t>　　 「○○○○高校2.xls」</t>
    <phoneticPr fontId="3"/>
  </si>
  <si>
    <t>No.</t>
    <phoneticPr fontId="3"/>
  </si>
  <si>
    <t>m</t>
    <phoneticPr fontId="3"/>
  </si>
  <si>
    <t>cm</t>
    <phoneticPr fontId="3"/>
  </si>
  <si>
    <t>４R</t>
    <phoneticPr fontId="3"/>
  </si>
  <si>
    <t>１６R</t>
    <phoneticPr fontId="3"/>
  </si>
  <si>
    <t>01</t>
    <phoneticPr fontId="3"/>
  </si>
  <si>
    <t>02</t>
    <phoneticPr fontId="3"/>
  </si>
  <si>
    <t>57</t>
    <phoneticPr fontId="3"/>
  </si>
  <si>
    <t>0</t>
    <phoneticPr fontId="3"/>
  </si>
  <si>
    <t>48</t>
    <phoneticPr fontId="3"/>
  </si>
  <si>
    <t>50</t>
    <phoneticPr fontId="3"/>
  </si>
  <si>
    <t>3</t>
    <phoneticPr fontId="3"/>
  </si>
  <si>
    <t>35</t>
    <phoneticPr fontId="3"/>
  </si>
  <si>
    <t>03</t>
    <phoneticPr fontId="3"/>
  </si>
  <si>
    <t>00</t>
    <phoneticPr fontId="3"/>
  </si>
  <si>
    <t>12</t>
    <phoneticPr fontId="3"/>
  </si>
  <si>
    <t>50</t>
    <phoneticPr fontId="3"/>
  </si>
  <si>
    <t>0</t>
    <phoneticPr fontId="3"/>
  </si>
  <si>
    <t>48</t>
    <phoneticPr fontId="3"/>
  </si>
  <si>
    <t>3</t>
    <phoneticPr fontId="3"/>
  </si>
  <si>
    <t>35</t>
    <phoneticPr fontId="3"/>
  </si>
  <si>
    <t>03</t>
    <phoneticPr fontId="3"/>
  </si>
  <si>
    <t>11</t>
    <phoneticPr fontId="3"/>
  </si>
  <si>
    <t>91</t>
    <phoneticPr fontId="3"/>
  </si>
  <si>
    <t>39</t>
    <phoneticPr fontId="3"/>
  </si>
  <si>
    <t>54</t>
    <phoneticPr fontId="3"/>
  </si>
  <si>
    <t>　　詳しくは要項をご覧ください。</t>
    <rPh sb="2" eb="3">
      <t>クワ</t>
    </rPh>
    <rPh sb="6" eb="8">
      <t>ヨウコウ</t>
    </rPh>
    <rPh sb="10" eb="11">
      <t>ラン</t>
    </rPh>
    <phoneticPr fontId="3"/>
  </si>
  <si>
    <t>翼</t>
  </si>
  <si>
    <t>光一</t>
  </si>
  <si>
    <t>石山</t>
  </si>
  <si>
    <t>大久保</t>
  </si>
  <si>
    <t>水沼</t>
  </si>
  <si>
    <t>諒</t>
  </si>
  <si>
    <t>岡部</t>
  </si>
  <si>
    <t>浅野</t>
  </si>
  <si>
    <t>優貴</t>
  </si>
  <si>
    <t>生年月日</t>
    <rPh sb="0" eb="2">
      <t>セイネン</t>
    </rPh>
    <rPh sb="2" eb="4">
      <t>ガッピ</t>
    </rPh>
    <phoneticPr fontId="3"/>
  </si>
  <si>
    <t>学校
番号</t>
    <rPh sb="0" eb="2">
      <t>ガッコウ</t>
    </rPh>
    <rPh sb="3" eb="5">
      <t>バンゴウ</t>
    </rPh>
    <phoneticPr fontId="7"/>
  </si>
  <si>
    <t>水野</t>
  </si>
  <si>
    <t>健人</t>
  </si>
  <si>
    <t>翔</t>
  </si>
  <si>
    <t>優里</t>
  </si>
  <si>
    <t>桜子</t>
  </si>
  <si>
    <t>菅原</t>
  </si>
  <si>
    <t>酒井</t>
  </si>
  <si>
    <t>岸本</t>
  </si>
  <si>
    <t>樹</t>
  </si>
  <si>
    <t>髙木</t>
  </si>
  <si>
    <t>大会申込用紙</t>
    <rPh sb="0" eb="2">
      <t>タイカイ</t>
    </rPh>
    <rPh sb="2" eb="4">
      <t>モウシコミ</t>
    </rPh>
    <rPh sb="4" eb="6">
      <t>ヨウシ</t>
    </rPh>
    <phoneticPr fontId="7"/>
  </si>
  <si>
    <t>金</t>
  </si>
  <si>
    <t>土</t>
  </si>
  <si>
    <t>※　確認のために出場選手エントリー票（記録が確認できるように）を印刷してお持ちください。</t>
    <rPh sb="2" eb="4">
      <t>カクニン</t>
    </rPh>
    <rPh sb="8" eb="10">
      <t>シュツジョウ</t>
    </rPh>
    <rPh sb="10" eb="12">
      <t>センシュ</t>
    </rPh>
    <rPh sb="17" eb="18">
      <t>ヒョウ</t>
    </rPh>
    <rPh sb="19" eb="21">
      <t>キロク</t>
    </rPh>
    <rPh sb="22" eb="24">
      <t>カクニン</t>
    </rPh>
    <rPh sb="32" eb="34">
      <t>インサツ</t>
    </rPh>
    <rPh sb="37" eb="38">
      <t>モ</t>
    </rPh>
    <phoneticPr fontId="3"/>
  </si>
  <si>
    <t>暁</t>
  </si>
  <si>
    <t>春香</t>
  </si>
  <si>
    <t>村上</t>
  </si>
  <si>
    <t>稲田</t>
  </si>
  <si>
    <t>岡野</t>
  </si>
  <si>
    <t>幸輝</t>
  </si>
  <si>
    <t>勇太郎</t>
  </si>
  <si>
    <t>愛</t>
  </si>
  <si>
    <t>亮太</t>
  </si>
  <si>
    <t>鶴田</t>
  </si>
  <si>
    <t>愛海</t>
  </si>
  <si>
    <t>菜月</t>
  </si>
  <si>
    <t>高木</t>
  </si>
  <si>
    <t>翔大</t>
  </si>
  <si>
    <t>彩夏</t>
  </si>
  <si>
    <t>智之</t>
  </si>
  <si>
    <t>女子100m</t>
  </si>
  <si>
    <t>女子400m</t>
  </si>
  <si>
    <t>女子1500m</t>
  </si>
  <si>
    <t>理子</t>
  </si>
  <si>
    <t>さくら</t>
  </si>
  <si>
    <t>鶴見</t>
  </si>
  <si>
    <t>落合</t>
  </si>
  <si>
    <t>斉藤</t>
  </si>
  <si>
    <t>荒井</t>
  </si>
  <si>
    <t>森岡</t>
  </si>
  <si>
    <t>松下</t>
  </si>
  <si>
    <t>谷口</t>
  </si>
  <si>
    <t>太一</t>
  </si>
  <si>
    <t>直樹</t>
  </si>
  <si>
    <t>千葉</t>
  </si>
  <si>
    <t>莉子</t>
  </si>
  <si>
    <t>丈</t>
  </si>
  <si>
    <t>片山</t>
  </si>
  <si>
    <t>小幡</t>
  </si>
  <si>
    <t>多田</t>
  </si>
  <si>
    <t>m</t>
    <phoneticPr fontId="3"/>
  </si>
  <si>
    <t>cm</t>
    <phoneticPr fontId="3"/>
  </si>
  <si>
    <t>女子200m</t>
  </si>
  <si>
    <t>女子800m</t>
  </si>
  <si>
    <t>東京工業大学附属科学技術高校</t>
  </si>
  <si>
    <t>都立芝商業高等学校</t>
  </si>
  <si>
    <t>都立三田高等学校</t>
  </si>
  <si>
    <t>千代田区立九段中等教育学校</t>
  </si>
  <si>
    <t>麻布高等学校</t>
  </si>
  <si>
    <t>芝高等学校</t>
  </si>
  <si>
    <t>広尾学園高等学校</t>
  </si>
  <si>
    <t>頌栄女子学院高等学校</t>
  </si>
  <si>
    <t>正則高等学校</t>
  </si>
  <si>
    <t>聖心女子学院高等学校</t>
  </si>
  <si>
    <t>高輪高等学校</t>
  </si>
  <si>
    <t>東海大高輪台高等学校</t>
  </si>
  <si>
    <t>明治学院高等学校</t>
  </si>
  <si>
    <t>都大田桜台</t>
  </si>
  <si>
    <t>都立大田桜台高等学校</t>
  </si>
  <si>
    <t>都立大森高等学校</t>
  </si>
  <si>
    <t>都立美原高等学校</t>
  </si>
  <si>
    <t>都立蒲田高等学校</t>
  </si>
  <si>
    <t>都立田園調布高等学校</t>
  </si>
  <si>
    <t>都立つばさ総合高等学校</t>
  </si>
  <si>
    <t>都立六郷工科高等学校</t>
  </si>
  <si>
    <t>都立雪谷高等学校</t>
  </si>
  <si>
    <t>大森学園高等学校</t>
  </si>
  <si>
    <t>東京高等学校</t>
  </si>
  <si>
    <t>東京実業高等学校</t>
  </si>
  <si>
    <t>都国際</t>
  </si>
  <si>
    <t>都立国際高等学校</t>
  </si>
  <si>
    <t>都立駒場高等学校</t>
  </si>
  <si>
    <t>蒲田女子高等学校</t>
  </si>
  <si>
    <t>都立目黒高等学校</t>
  </si>
  <si>
    <t>自由ヶ丘学園高等学校</t>
  </si>
  <si>
    <t>都桜修館中等</t>
  </si>
  <si>
    <t>都立桜修館中等教育学校</t>
  </si>
  <si>
    <t>日本工業大学駒場高等学校</t>
  </si>
  <si>
    <t>東京学園高等学校</t>
  </si>
  <si>
    <t>日出高等学校</t>
  </si>
  <si>
    <t>目黒学院高等学校</t>
  </si>
  <si>
    <t>多摩大目黒</t>
  </si>
  <si>
    <t>多摩大学目黒高等学校</t>
  </si>
  <si>
    <t>八雲学園高等学校</t>
  </si>
  <si>
    <t>都立大崎高等学校</t>
  </si>
  <si>
    <t>都立小山台高等学校</t>
  </si>
  <si>
    <t>都立八潮高等学校</t>
  </si>
  <si>
    <t>攻玉社高等学校</t>
  </si>
  <si>
    <t>香蘭女学校</t>
  </si>
  <si>
    <t>青稜高等学校</t>
  </si>
  <si>
    <t>朋優学院高等学校</t>
  </si>
  <si>
    <t>立正高等学校</t>
  </si>
  <si>
    <t>文教大学付属高等学校</t>
  </si>
  <si>
    <t>都立日比谷高等学校</t>
  </si>
  <si>
    <t>大妻高等学校</t>
  </si>
  <si>
    <t>共立女</t>
  </si>
  <si>
    <t>共立女子高等学校</t>
  </si>
  <si>
    <t>錦城学園高等学校</t>
  </si>
  <si>
    <t>暁星高等学校</t>
  </si>
  <si>
    <t>女子学院</t>
  </si>
  <si>
    <t>女子学院高等学校</t>
  </si>
  <si>
    <t>正則学園高等学校</t>
  </si>
  <si>
    <t>東洋高等学校</t>
  </si>
  <si>
    <t>二松學舍大学附属高等学校</t>
  </si>
  <si>
    <t>和洋九段女子高等学校</t>
  </si>
  <si>
    <t>都立晴海総合高等学校</t>
  </si>
  <si>
    <t>日本橋女学館高等学校</t>
  </si>
  <si>
    <t>都立青山高等学校</t>
  </si>
  <si>
    <t>都立広尾高等学校</t>
  </si>
  <si>
    <t>青山学院高等学校</t>
  </si>
  <si>
    <t>関東国際高等学校</t>
  </si>
  <si>
    <t>國學院高等学校</t>
  </si>
  <si>
    <t>渋谷教育学園渋谷高等学校</t>
  </si>
  <si>
    <t>百花</t>
  </si>
  <si>
    <t>高校</t>
    <rPh sb="0" eb="1">
      <t>タカ</t>
    </rPh>
    <rPh sb="1" eb="2">
      <t>コウ</t>
    </rPh>
    <phoneticPr fontId="3"/>
  </si>
  <si>
    <t>行ってください。</t>
  </si>
  <si>
    <t>男子やり投</t>
    <rPh sb="0" eb="2">
      <t>ダンシ</t>
    </rPh>
    <rPh sb="4" eb="5">
      <t>ナ</t>
    </rPh>
    <phoneticPr fontId="2"/>
  </si>
  <si>
    <t>（例）</t>
    <rPh sb="1" eb="2">
      <t>レイ</t>
    </rPh>
    <phoneticPr fontId="3"/>
  </si>
  <si>
    <t>都立三田高等学校の場合</t>
    <rPh sb="0" eb="2">
      <t>トリツ</t>
    </rPh>
    <rPh sb="2" eb="4">
      <t>ミタ</t>
    </rPh>
    <rPh sb="4" eb="6">
      <t>コウトウ</t>
    </rPh>
    <rPh sb="6" eb="8">
      <t>ガッコウ</t>
    </rPh>
    <rPh sb="9" eb="11">
      <t>バアイ</t>
    </rPh>
    <phoneticPr fontId="3"/>
  </si>
  <si>
    <t>→</t>
    <phoneticPr fontId="3"/>
  </si>
  <si>
    <t>105_都三田_支部予選申込.xlsx</t>
    <rPh sb="4" eb="5">
      <t>ト</t>
    </rPh>
    <rPh sb="5" eb="7">
      <t>ミタ</t>
    </rPh>
    <rPh sb="8" eb="10">
      <t>シブ</t>
    </rPh>
    <rPh sb="10" eb="12">
      <t>ヨセン</t>
    </rPh>
    <rPh sb="12" eb="14">
      <t>モウシコミ</t>
    </rPh>
    <phoneticPr fontId="3"/>
  </si>
  <si>
    <t>※学校番号とは，出場エントリー票に入力する際の個人№の上3桁の番号のことです。</t>
    <rPh sb="1" eb="3">
      <t>ガッコウ</t>
    </rPh>
    <rPh sb="3" eb="5">
      <t>バンゴウ</t>
    </rPh>
    <rPh sb="8" eb="10">
      <t>シュツジョウ</t>
    </rPh>
    <rPh sb="15" eb="16">
      <t>ヒョウ</t>
    </rPh>
    <rPh sb="17" eb="19">
      <t>ニュウリョク</t>
    </rPh>
    <rPh sb="21" eb="22">
      <t>サイ</t>
    </rPh>
    <rPh sb="23" eb="25">
      <t>コジン</t>
    </rPh>
    <rPh sb="27" eb="28">
      <t>カミ</t>
    </rPh>
    <rPh sb="29" eb="30">
      <t>ケタ</t>
    </rPh>
    <rPh sb="31" eb="33">
      <t>バンゴウ</t>
    </rPh>
    <phoneticPr fontId="3"/>
  </si>
  <si>
    <t>杉原</t>
  </si>
  <si>
    <t>石原</t>
  </si>
  <si>
    <t>早川</t>
  </si>
  <si>
    <t>怜</t>
  </si>
  <si>
    <t>晶</t>
  </si>
  <si>
    <t>結花</t>
  </si>
  <si>
    <t>友香</t>
  </si>
  <si>
    <t>大輝</t>
  </si>
  <si>
    <t>都筑</t>
  </si>
  <si>
    <t>柴田</t>
  </si>
  <si>
    <t>陽</t>
  </si>
  <si>
    <t>押山</t>
  </si>
  <si>
    <t>颯太</t>
  </si>
  <si>
    <t>凜</t>
  </si>
  <si>
    <t>豊田</t>
  </si>
  <si>
    <t>楓</t>
  </si>
  <si>
    <t>慎之介</t>
  </si>
  <si>
    <t>飯田</t>
  </si>
  <si>
    <t>貴大</t>
  </si>
  <si>
    <t>谷田貝</t>
  </si>
  <si>
    <t>日向</t>
  </si>
  <si>
    <t>水谷</t>
  </si>
  <si>
    <t>大空</t>
  </si>
  <si>
    <t>菅野</t>
  </si>
  <si>
    <t>雄翔</t>
  </si>
  <si>
    <t>遥香</t>
  </si>
  <si>
    <t>小宮</t>
  </si>
  <si>
    <t>及川</t>
  </si>
  <si>
    <t>美樹</t>
  </si>
  <si>
    <t>千夏</t>
  </si>
  <si>
    <t>大谷</t>
  </si>
  <si>
    <t>綾乃</t>
  </si>
  <si>
    <t>藤原</t>
  </si>
  <si>
    <t>管野</t>
  </si>
  <si>
    <t>甲田</t>
  </si>
  <si>
    <t>咲希</t>
  </si>
  <si>
    <t>大木</t>
  </si>
  <si>
    <t>裕介</t>
  </si>
  <si>
    <t>孝太郎</t>
  </si>
  <si>
    <t>美空</t>
  </si>
  <si>
    <t>リサ</t>
  </si>
  <si>
    <t>本多</t>
  </si>
  <si>
    <t>大我</t>
  </si>
  <si>
    <t>健斗</t>
  </si>
  <si>
    <t>琴子</t>
  </si>
  <si>
    <t>坂本</t>
  </si>
  <si>
    <t>智也</t>
  </si>
  <si>
    <t>拓人</t>
  </si>
  <si>
    <t>吉野</t>
  </si>
  <si>
    <t>泰輝</t>
  </si>
  <si>
    <t>岳史</t>
  </si>
  <si>
    <t>松山</t>
  </si>
  <si>
    <t>歩</t>
  </si>
  <si>
    <t>金野</t>
  </si>
  <si>
    <t>光希</t>
  </si>
  <si>
    <t>土田</t>
  </si>
  <si>
    <t>塩田</t>
  </si>
  <si>
    <t>穂高</t>
  </si>
  <si>
    <t>朱里</t>
  </si>
  <si>
    <t>桜介</t>
  </si>
  <si>
    <t>琴絵</t>
  </si>
  <si>
    <t>小百合</t>
  </si>
  <si>
    <t>宮田</t>
  </si>
  <si>
    <t>太田</t>
  </si>
  <si>
    <t>泰生</t>
  </si>
  <si>
    <t>東</t>
  </si>
  <si>
    <t>龍之介</t>
  </si>
  <si>
    <t>安東</t>
  </si>
  <si>
    <t>平井</t>
  </si>
  <si>
    <t>大翔</t>
  </si>
  <si>
    <t>啓太</t>
  </si>
  <si>
    <t>雅</t>
  </si>
  <si>
    <t>今村</t>
  </si>
  <si>
    <t>レオ</t>
  </si>
  <si>
    <t>並木</t>
  </si>
  <si>
    <t>陽菜</t>
  </si>
  <si>
    <t>貴志</t>
  </si>
  <si>
    <t>平岡</t>
  </si>
  <si>
    <t>成田</t>
  </si>
  <si>
    <t>高松</t>
  </si>
  <si>
    <t>雨宮</t>
  </si>
  <si>
    <t>悠斗</t>
  </si>
  <si>
    <t>五十嵐</t>
  </si>
  <si>
    <t>伊達</t>
  </si>
  <si>
    <t>白石</t>
  </si>
  <si>
    <t>慶</t>
  </si>
  <si>
    <t>澤田</t>
  </si>
  <si>
    <t>片桐</t>
  </si>
  <si>
    <t>秀太</t>
  </si>
  <si>
    <t>康太</t>
  </si>
  <si>
    <t>朱莉</t>
  </si>
  <si>
    <t>智貴</t>
  </si>
  <si>
    <t>保科</t>
  </si>
  <si>
    <t>侑真</t>
  </si>
  <si>
    <t>光太郎</t>
  </si>
  <si>
    <t>細田</t>
  </si>
  <si>
    <t>川田</t>
  </si>
  <si>
    <t>矢島</t>
  </si>
  <si>
    <t>晴大</t>
  </si>
  <si>
    <t>村田</t>
  </si>
  <si>
    <t>福永</t>
  </si>
  <si>
    <t>杏菜</t>
  </si>
  <si>
    <t>菜々美</t>
  </si>
  <si>
    <t>増渕</t>
  </si>
  <si>
    <t>中谷</t>
  </si>
  <si>
    <t>圭佑</t>
  </si>
  <si>
    <t>涼太</t>
  </si>
  <si>
    <t>森川</t>
  </si>
  <si>
    <t>宗</t>
  </si>
  <si>
    <t>陸人</t>
  </si>
  <si>
    <t>大稀</t>
  </si>
  <si>
    <t>大川</t>
  </si>
  <si>
    <t>慶應女子高等学校</t>
  </si>
  <si>
    <t>日本体育大学荏原高等学校</t>
  </si>
  <si>
    <t>都立産業技術高等専門学校品川</t>
  </si>
  <si>
    <t>添付ファイル名は、「（支部番号＋学校番号の3桁）_（学校名）_（大会名）申込.xlsx」として下さい。</t>
    <rPh sb="0" eb="2">
      <t>テンプ</t>
    </rPh>
    <rPh sb="6" eb="7">
      <t>メイ</t>
    </rPh>
    <rPh sb="11" eb="13">
      <t>シブ</t>
    </rPh>
    <rPh sb="13" eb="15">
      <t>バンゴウ</t>
    </rPh>
    <rPh sb="16" eb="18">
      <t>ガッコウ</t>
    </rPh>
    <rPh sb="17" eb="19">
      <t>バンゴウ</t>
    </rPh>
    <rPh sb="21" eb="22">
      <t>ケタ</t>
    </rPh>
    <rPh sb="25" eb="27">
      <t>ガッコウ</t>
    </rPh>
    <rPh sb="27" eb="28">
      <t>メイ</t>
    </rPh>
    <rPh sb="31" eb="33">
      <t>タイカイ</t>
    </rPh>
    <rPh sb="33" eb="34">
      <t>メイ</t>
    </rPh>
    <rPh sb="35" eb="37">
      <t>モウシコミ</t>
    </rPh>
    <rPh sb="46" eb="47">
      <t>クダ</t>
    </rPh>
    <phoneticPr fontId="3"/>
  </si>
  <si>
    <t>選択不可</t>
    <rPh sb="0" eb="2">
      <t>センタク</t>
    </rPh>
    <rPh sb="2" eb="4">
      <t>フカ</t>
    </rPh>
    <phoneticPr fontId="3"/>
  </si>
  <si>
    <t>慶應女</t>
    <rPh sb="0" eb="2">
      <t>ケイオウ</t>
    </rPh>
    <rPh sb="2" eb="3">
      <t>ジョ</t>
    </rPh>
    <phoneticPr fontId="4"/>
  </si>
  <si>
    <t>慶應女子高等学校</t>
    <rPh sb="0" eb="2">
      <t>ケイオウ</t>
    </rPh>
    <rPh sb="2" eb="4">
      <t>ジョシ</t>
    </rPh>
    <rPh sb="4" eb="6">
      <t>コウトウ</t>
    </rPh>
    <rPh sb="6" eb="8">
      <t>ガッコウ</t>
    </rPh>
    <phoneticPr fontId="4"/>
  </si>
  <si>
    <t>普連土</t>
    <rPh sb="0" eb="3">
      <t>フレンド</t>
    </rPh>
    <phoneticPr fontId="6"/>
  </si>
  <si>
    <t>普連土学園高等学校</t>
    <rPh sb="0" eb="3">
      <t>フレンド</t>
    </rPh>
    <rPh sb="3" eb="5">
      <t>ガクエン</t>
    </rPh>
    <rPh sb="5" eb="7">
      <t>コウトウ</t>
    </rPh>
    <rPh sb="7" eb="9">
      <t>ガッコウ</t>
    </rPh>
    <phoneticPr fontId="6"/>
  </si>
  <si>
    <t>日体大荏原</t>
    <rPh sb="2" eb="3">
      <t>ダイ</t>
    </rPh>
    <phoneticPr fontId="4"/>
  </si>
  <si>
    <t>日本体育大学荏原高等学校</t>
    <rPh sb="1" eb="2">
      <t>ホン</t>
    </rPh>
    <rPh sb="2" eb="4">
      <t>タイイク</t>
    </rPh>
    <rPh sb="4" eb="5">
      <t>ダイ</t>
    </rPh>
    <rPh sb="5" eb="6">
      <t>ガク</t>
    </rPh>
    <phoneticPr fontId="4"/>
  </si>
  <si>
    <t>蒲田女子</t>
  </si>
  <si>
    <t>日本工大駒場</t>
    <rPh sb="1" eb="2">
      <t>ホン</t>
    </rPh>
    <phoneticPr fontId="4"/>
  </si>
  <si>
    <t>目黒日大</t>
    <rPh sb="0" eb="2">
      <t>メグロ</t>
    </rPh>
    <rPh sb="2" eb="4">
      <t>ニチダイ</t>
    </rPh>
    <phoneticPr fontId="6"/>
  </si>
  <si>
    <t>目黒日本大学高等学校</t>
    <rPh sb="0" eb="2">
      <t>メグロ</t>
    </rPh>
    <rPh sb="2" eb="4">
      <t>ニホン</t>
    </rPh>
    <rPh sb="4" eb="6">
      <t>ダイガク</t>
    </rPh>
    <phoneticPr fontId="6"/>
  </si>
  <si>
    <t>都立産業技術高等専門学校品川</t>
    <rPh sb="0" eb="2">
      <t>トリツ</t>
    </rPh>
    <rPh sb="2" eb="4">
      <t>サンギョウ</t>
    </rPh>
    <rPh sb="4" eb="6">
      <t>ギジュツ</t>
    </rPh>
    <rPh sb="6" eb="8">
      <t>コウトウ</t>
    </rPh>
    <rPh sb="8" eb="10">
      <t>センモン</t>
    </rPh>
    <rPh sb="10" eb="12">
      <t>ガッコウ</t>
    </rPh>
    <rPh sb="12" eb="14">
      <t>シナガワ</t>
    </rPh>
    <phoneticPr fontId="4"/>
  </si>
  <si>
    <t>白百合</t>
    <rPh sb="0" eb="3">
      <t>シラユリ</t>
    </rPh>
    <phoneticPr fontId="6"/>
  </si>
  <si>
    <t>白百合学園高等学校</t>
    <rPh sb="0" eb="3">
      <t>シラユリ</t>
    </rPh>
    <rPh sb="3" eb="5">
      <t>ガクエン</t>
    </rPh>
    <rPh sb="5" eb="7">
      <t>コウトウ</t>
    </rPh>
    <rPh sb="7" eb="9">
      <t>ガッコウ</t>
    </rPh>
    <phoneticPr fontId="6"/>
  </si>
  <si>
    <t>開智日本橋</t>
    <rPh sb="0" eb="2">
      <t>カイチ</t>
    </rPh>
    <phoneticPr fontId="4"/>
  </si>
  <si>
    <t>開智日本橋高等学校</t>
    <rPh sb="0" eb="2">
      <t>カイチ</t>
    </rPh>
    <rPh sb="2" eb="5">
      <t>ニホンバシ</t>
    </rPh>
    <phoneticPr fontId="6"/>
  </si>
  <si>
    <t>重松</t>
  </si>
  <si>
    <t>秋葉</t>
  </si>
  <si>
    <t>夕</t>
  </si>
  <si>
    <t>大竹</t>
  </si>
  <si>
    <t>あかね</t>
  </si>
  <si>
    <t>福嶋</t>
  </si>
  <si>
    <t>堀越</t>
  </si>
  <si>
    <t>原田</t>
  </si>
  <si>
    <t>吉村</t>
  </si>
  <si>
    <t>武藤</t>
  </si>
  <si>
    <t>棟方</t>
  </si>
  <si>
    <t>希</t>
  </si>
  <si>
    <t>晴哉</t>
  </si>
  <si>
    <t>王樹</t>
  </si>
  <si>
    <t>為ヶ井</t>
  </si>
  <si>
    <t>滉友</t>
  </si>
  <si>
    <t>志賀</t>
  </si>
  <si>
    <t>風太郎</t>
  </si>
  <si>
    <t>太亮</t>
  </si>
  <si>
    <t>岡</t>
  </si>
  <si>
    <t>将汰</t>
  </si>
  <si>
    <t>憲香</t>
  </si>
  <si>
    <t>晟拓</t>
  </si>
  <si>
    <t>広瀬</t>
  </si>
  <si>
    <t>拓郎</t>
  </si>
  <si>
    <t>一田</t>
  </si>
  <si>
    <t>晋作</t>
  </si>
  <si>
    <t>直喜</t>
  </si>
  <si>
    <t>大将</t>
  </si>
  <si>
    <t>森野</t>
  </si>
  <si>
    <t>大石</t>
  </si>
  <si>
    <t>紘己</t>
  </si>
  <si>
    <t>光樹</t>
  </si>
  <si>
    <t>史峻</t>
  </si>
  <si>
    <t>木股</t>
  </si>
  <si>
    <t>雅登</t>
  </si>
  <si>
    <t>漆原</t>
  </si>
  <si>
    <t>陸也</t>
  </si>
  <si>
    <t>優汰</t>
  </si>
  <si>
    <t>安蔵</t>
  </si>
  <si>
    <t>太陽</t>
  </si>
  <si>
    <t>天野</t>
  </si>
  <si>
    <t>葉月</t>
  </si>
  <si>
    <t>らら</t>
  </si>
  <si>
    <t>彩羽</t>
  </si>
  <si>
    <t>堀</t>
  </si>
  <si>
    <t>涼太郎</t>
  </si>
  <si>
    <t>堂前</t>
  </si>
  <si>
    <t>土橋</t>
  </si>
  <si>
    <t>川島</t>
  </si>
  <si>
    <t>佳純</t>
  </si>
  <si>
    <t>夏波</t>
  </si>
  <si>
    <t>茉緒</t>
  </si>
  <si>
    <t>梨奈</t>
  </si>
  <si>
    <t>唐澤</t>
  </si>
  <si>
    <t>一成</t>
  </si>
  <si>
    <t>北條</t>
  </si>
  <si>
    <t>優菜</t>
  </si>
  <si>
    <t>来夢</t>
  </si>
  <si>
    <t>康平</t>
  </si>
  <si>
    <t>河﨑</t>
  </si>
  <si>
    <t>天</t>
  </si>
  <si>
    <t>優羽</t>
  </si>
  <si>
    <t>五味</t>
  </si>
  <si>
    <t>大和</t>
  </si>
  <si>
    <t>髙村</t>
  </si>
  <si>
    <t>敬信</t>
  </si>
  <si>
    <t>洸</t>
  </si>
  <si>
    <t>柏木</t>
  </si>
  <si>
    <t>航</t>
  </si>
  <si>
    <t>矢原</t>
  </si>
  <si>
    <t>上山</t>
  </si>
  <si>
    <t>秋津</t>
  </si>
  <si>
    <t>利仁</t>
  </si>
  <si>
    <t>勇仁</t>
  </si>
  <si>
    <t>蔵斗</t>
  </si>
  <si>
    <t>根岸</t>
  </si>
  <si>
    <t>来</t>
  </si>
  <si>
    <t>今西</t>
  </si>
  <si>
    <t>凌也</t>
  </si>
  <si>
    <t>樋浦</t>
  </si>
  <si>
    <t>大雅</t>
  </si>
  <si>
    <t>江花</t>
  </si>
  <si>
    <t>秀磨</t>
  </si>
  <si>
    <t>圭汰</t>
  </si>
  <si>
    <t>柊志</t>
  </si>
  <si>
    <t>心平</t>
  </si>
  <si>
    <t>隆幸</t>
  </si>
  <si>
    <t>霜山</t>
  </si>
  <si>
    <t>悠紀之介</t>
  </si>
  <si>
    <t>倉澤</t>
  </si>
  <si>
    <t>大介</t>
  </si>
  <si>
    <t>友翔</t>
  </si>
  <si>
    <t>政安</t>
  </si>
  <si>
    <t>和</t>
  </si>
  <si>
    <t>翔史輝</t>
  </si>
  <si>
    <t>深山</t>
  </si>
  <si>
    <t>小笠原</t>
  </si>
  <si>
    <t>温大</t>
  </si>
  <si>
    <t>長島</t>
  </si>
  <si>
    <t>紘大</t>
  </si>
  <si>
    <t>小竹</t>
  </si>
  <si>
    <t>来希</t>
  </si>
  <si>
    <t>月浦</t>
  </si>
  <si>
    <t>隼翔</t>
  </si>
  <si>
    <t>柴﨑</t>
  </si>
  <si>
    <t>瑞輝</t>
  </si>
  <si>
    <t>ｶｼﾞｭｰﾙ</t>
  </si>
  <si>
    <t>ﾁｪﾙｼｰ</t>
  </si>
  <si>
    <t>高山</t>
  </si>
  <si>
    <t>綾</t>
  </si>
  <si>
    <t>菊地</t>
  </si>
  <si>
    <t>千紗</t>
  </si>
  <si>
    <t>外島</t>
  </si>
  <si>
    <t>滝田</t>
  </si>
  <si>
    <t>静海</t>
  </si>
  <si>
    <t>楓花</t>
  </si>
  <si>
    <t>松木</t>
  </si>
  <si>
    <t>りお</t>
  </si>
  <si>
    <t>弥々</t>
  </si>
  <si>
    <t>岩井</t>
  </si>
  <si>
    <t>彩澄</t>
  </si>
  <si>
    <t>鶴野</t>
  </si>
  <si>
    <t>萌々香</t>
  </si>
  <si>
    <t>和奏</t>
  </si>
  <si>
    <t>兵郷</t>
  </si>
  <si>
    <t>星名</t>
  </si>
  <si>
    <t>廣川</t>
  </si>
  <si>
    <t>桃菜</t>
  </si>
  <si>
    <t>頼安</t>
  </si>
  <si>
    <t>乃々香</t>
  </si>
  <si>
    <t>木島</t>
  </si>
  <si>
    <t>あすか</t>
  </si>
  <si>
    <t>景子</t>
  </si>
  <si>
    <t>高森</t>
  </si>
  <si>
    <t>美典</t>
  </si>
  <si>
    <t>絢美</t>
  </si>
  <si>
    <t>愛梨</t>
  </si>
  <si>
    <t>綿引</t>
  </si>
  <si>
    <t>美夢</t>
  </si>
  <si>
    <t>高野</t>
  </si>
  <si>
    <t>楠</t>
  </si>
  <si>
    <t>貴博</t>
  </si>
  <si>
    <t>勝悟</t>
  </si>
  <si>
    <t>平出</t>
  </si>
  <si>
    <t>聖也</t>
  </si>
  <si>
    <t>時生</t>
  </si>
  <si>
    <t>真也</t>
  </si>
  <si>
    <t>遠田</t>
  </si>
  <si>
    <t>光河</t>
  </si>
  <si>
    <t>明音</t>
  </si>
  <si>
    <t>天翔</t>
  </si>
  <si>
    <t>下崎</t>
  </si>
  <si>
    <t>智規</t>
  </si>
  <si>
    <t>大貴</t>
  </si>
  <si>
    <t>芽依</t>
  </si>
  <si>
    <t>大須賀</t>
  </si>
  <si>
    <t>増澤</t>
  </si>
  <si>
    <t>美紅</t>
  </si>
  <si>
    <t>髙嶋</t>
  </si>
  <si>
    <t>室井</t>
  </si>
  <si>
    <t>杏太</t>
  </si>
  <si>
    <t>侑生</t>
  </si>
  <si>
    <t>誠斗</t>
  </si>
  <si>
    <t>藤間</t>
  </si>
  <si>
    <t>裕大</t>
  </si>
  <si>
    <t>森</t>
  </si>
  <si>
    <t>玄稀</t>
  </si>
  <si>
    <t>元太</t>
  </si>
  <si>
    <t>横澤</t>
  </si>
  <si>
    <t>藤掛</t>
  </si>
  <si>
    <t>夏樹</t>
  </si>
  <si>
    <t>元</t>
  </si>
  <si>
    <t>凛</t>
  </si>
  <si>
    <t>友野</t>
  </si>
  <si>
    <t>桜</t>
  </si>
  <si>
    <t>ひいろ</t>
  </si>
  <si>
    <t>実咲</t>
  </si>
  <si>
    <t>捺希</t>
  </si>
  <si>
    <t>宇佐美</t>
  </si>
  <si>
    <t>夕夏</t>
  </si>
  <si>
    <t>髙崎</t>
  </si>
  <si>
    <t>そよか</t>
  </si>
  <si>
    <t>愛里</t>
  </si>
  <si>
    <t>大誠</t>
  </si>
  <si>
    <t>兼子</t>
  </si>
  <si>
    <t>天馬</t>
  </si>
  <si>
    <t>雪乃</t>
  </si>
  <si>
    <t>凛々</t>
  </si>
  <si>
    <t>末田</t>
  </si>
  <si>
    <t>慶吾</t>
  </si>
  <si>
    <t>塩野</t>
  </si>
  <si>
    <t>湧大</t>
  </si>
  <si>
    <t>出口</t>
  </si>
  <si>
    <t>弦輝</t>
  </si>
  <si>
    <t>朝烏</t>
  </si>
  <si>
    <t>恭輔</t>
  </si>
  <si>
    <t>水渡</t>
  </si>
  <si>
    <t>成海</t>
  </si>
  <si>
    <t>板倉</t>
  </si>
  <si>
    <t>泉田</t>
  </si>
  <si>
    <t>葉波</t>
  </si>
  <si>
    <t>反町</t>
  </si>
  <si>
    <t>梅原</t>
  </si>
  <si>
    <t>直生</t>
  </si>
  <si>
    <t>矢作</t>
  </si>
  <si>
    <t>鈴香</t>
  </si>
  <si>
    <t>芹川</t>
  </si>
  <si>
    <t>優波</t>
  </si>
  <si>
    <t>甲斐</t>
  </si>
  <si>
    <t>遥斗</t>
  </si>
  <si>
    <t>辻</t>
  </si>
  <si>
    <t>梅野</t>
  </si>
  <si>
    <t>拓海</t>
  </si>
  <si>
    <t>岩本</t>
  </si>
  <si>
    <t>井口</t>
  </si>
  <si>
    <t>尚磨</t>
  </si>
  <si>
    <t>文絃</t>
  </si>
  <si>
    <t>基</t>
  </si>
  <si>
    <t>宗史</t>
  </si>
  <si>
    <t>川合</t>
  </si>
  <si>
    <t>中山</t>
  </si>
  <si>
    <t>恭</t>
  </si>
  <si>
    <t>仙石</t>
  </si>
  <si>
    <t>雅樹</t>
  </si>
  <si>
    <t>畳開</t>
  </si>
  <si>
    <t>篤志</t>
  </si>
  <si>
    <t>嶋添</t>
  </si>
  <si>
    <t>蒼真</t>
  </si>
  <si>
    <t>香山</t>
  </si>
  <si>
    <t>寛人</t>
  </si>
  <si>
    <t>建輔</t>
  </si>
  <si>
    <t>太護</t>
  </si>
  <si>
    <t>平間</t>
  </si>
  <si>
    <t>彰悟</t>
  </si>
  <si>
    <t>望月</t>
  </si>
  <si>
    <t>倫太郎</t>
  </si>
  <si>
    <t>永翔</t>
  </si>
  <si>
    <t>雅士</t>
  </si>
  <si>
    <t>崇</t>
  </si>
  <si>
    <t>理空</t>
  </si>
  <si>
    <t>秀真</t>
  </si>
  <si>
    <t>透真</t>
  </si>
  <si>
    <t>市来</t>
  </si>
  <si>
    <t>友美</t>
  </si>
  <si>
    <t>萩島</t>
  </si>
  <si>
    <t>日奈子</t>
  </si>
  <si>
    <t>畠中</t>
  </si>
  <si>
    <t>瞳</t>
  </si>
  <si>
    <t>萌絵</t>
  </si>
  <si>
    <t>島貫</t>
  </si>
  <si>
    <t>恵梨子</t>
  </si>
  <si>
    <t>萌心</t>
  </si>
  <si>
    <t>三輪</t>
  </si>
  <si>
    <t>南菜子</t>
  </si>
  <si>
    <t>大関</t>
  </si>
  <si>
    <t>佑茉</t>
  </si>
  <si>
    <t>晶博</t>
  </si>
  <si>
    <t>穣司</t>
  </si>
  <si>
    <t>勇希</t>
  </si>
  <si>
    <t>村林</t>
  </si>
  <si>
    <t>蔵</t>
  </si>
  <si>
    <t>寿弥</t>
  </si>
  <si>
    <t>諒真</t>
  </si>
  <si>
    <t>小早川</t>
  </si>
  <si>
    <t>響太</t>
  </si>
  <si>
    <t>櫻澤</t>
  </si>
  <si>
    <t>雅治</t>
  </si>
  <si>
    <t>望夢</t>
  </si>
  <si>
    <t>三瀬</t>
  </si>
  <si>
    <t>謙伸</t>
  </si>
  <si>
    <t>蒼威</t>
  </si>
  <si>
    <t>凌</t>
  </si>
  <si>
    <t>尾関</t>
  </si>
  <si>
    <t>乃音</t>
  </si>
  <si>
    <t>久保淵</t>
  </si>
  <si>
    <t>留海</t>
  </si>
  <si>
    <t>奏安良</t>
  </si>
  <si>
    <t>塚本</t>
  </si>
  <si>
    <t>歩未</t>
  </si>
  <si>
    <t>衣花</t>
  </si>
  <si>
    <t>本郷</t>
  </si>
  <si>
    <t>彩華</t>
  </si>
  <si>
    <t>山上</t>
  </si>
  <si>
    <t>俊</t>
  </si>
  <si>
    <t>昴生</t>
  </si>
  <si>
    <t>匠</t>
  </si>
  <si>
    <t>聖勝</t>
  </si>
  <si>
    <t>優空</t>
  </si>
  <si>
    <t>野中</t>
  </si>
  <si>
    <t>横田</t>
  </si>
  <si>
    <t>永田</t>
  </si>
  <si>
    <t>司</t>
  </si>
  <si>
    <t>保存ファイル名→</t>
    <rPh sb="0" eb="2">
      <t>ホゾン</t>
    </rPh>
    <rPh sb="6" eb="7">
      <t>メイ</t>
    </rPh>
    <phoneticPr fontId="3"/>
  </si>
  <si>
    <t>データ入力後，上のセルをコピーしてファイル保存時に
ファイル名として使用してください。</t>
    <rPh sb="3" eb="5">
      <t>ニュウリョク</t>
    </rPh>
    <rPh sb="5" eb="6">
      <t>ゴ</t>
    </rPh>
    <rPh sb="7" eb="8">
      <t>ウエ</t>
    </rPh>
    <rPh sb="21" eb="23">
      <t>ホゾン</t>
    </rPh>
    <rPh sb="23" eb="24">
      <t>ジ</t>
    </rPh>
    <rPh sb="30" eb="31">
      <t>メイ</t>
    </rPh>
    <rPh sb="34" eb="36">
      <t>シヨウ</t>
    </rPh>
    <phoneticPr fontId="3"/>
  </si>
  <si>
    <t>ファイル名→</t>
    <rPh sb="4" eb="5">
      <t>メイ</t>
    </rPh>
    <phoneticPr fontId="3"/>
  </si>
  <si>
    <t>入力すると下のセルにファイル名が表示されます。</t>
    <rPh sb="0" eb="2">
      <t>ニュウリョク</t>
    </rPh>
    <rPh sb="5" eb="6">
      <t>シタ</t>
    </rPh>
    <rPh sb="14" eb="15">
      <t>メイ</t>
    </rPh>
    <rPh sb="16" eb="18">
      <t>ヒョウジ</t>
    </rPh>
    <phoneticPr fontId="3"/>
  </si>
  <si>
    <t>（支部＋学校番号は半角数字になります。）</t>
    <rPh sb="1" eb="3">
      <t>シブ</t>
    </rPh>
    <rPh sb="4" eb="6">
      <t>ガッコウ</t>
    </rPh>
    <rPh sb="6" eb="8">
      <t>バンゴウ</t>
    </rPh>
    <rPh sb="9" eb="11">
      <t>ハンカク</t>
    </rPh>
    <rPh sb="11" eb="13">
      <t>スウジ</t>
    </rPh>
    <phoneticPr fontId="3"/>
  </si>
  <si>
    <t>日</t>
    <rPh sb="0" eb="1">
      <t>ニチ</t>
    </rPh>
    <phoneticPr fontId="3"/>
  </si>
  <si>
    <t>月</t>
    <rPh sb="0" eb="1">
      <t>ゲツ</t>
    </rPh>
    <phoneticPr fontId="3"/>
  </si>
  <si>
    <t>火</t>
    <rPh sb="0" eb="1">
      <t>カ</t>
    </rPh>
    <phoneticPr fontId="3"/>
  </si>
  <si>
    <t>水</t>
  </si>
  <si>
    <t>木</t>
  </si>
  <si>
    <t>英字（姓）</t>
    <rPh sb="0" eb="2">
      <t>エイジ</t>
    </rPh>
    <rPh sb="3" eb="4">
      <t>セイ</t>
    </rPh>
    <phoneticPr fontId="3"/>
  </si>
  <si>
    <t>英字（名）</t>
    <rPh sb="0" eb="2">
      <t>エイジ</t>
    </rPh>
    <rPh sb="3" eb="4">
      <t>メイ</t>
    </rPh>
    <phoneticPr fontId="3"/>
  </si>
  <si>
    <t>英字</t>
    <rPh sb="0" eb="2">
      <t>エイジ</t>
    </rPh>
    <phoneticPr fontId="3"/>
  </si>
  <si>
    <t>シゲマツ</t>
  </si>
  <si>
    <t>リュウノスケ</t>
  </si>
  <si>
    <t>SIGEMATSU</t>
  </si>
  <si>
    <t>Ryunosuke</t>
  </si>
  <si>
    <t>安井</t>
  </si>
  <si>
    <t>優太</t>
  </si>
  <si>
    <t>ヤスイ</t>
  </si>
  <si>
    <t>ユウタ</t>
  </si>
  <si>
    <t>YASUI</t>
  </si>
  <si>
    <t>Yuuta</t>
  </si>
  <si>
    <t>スマジェンヌィ</t>
  </si>
  <si>
    <t>勝</t>
  </si>
  <si>
    <t>ビクトル</t>
  </si>
  <si>
    <t>SMAZHENNY</t>
  </si>
  <si>
    <t>Victor</t>
  </si>
  <si>
    <t>Yuri</t>
  </si>
  <si>
    <t>川中</t>
  </si>
  <si>
    <t>カワナカ</t>
  </si>
  <si>
    <t>カエデ</t>
  </si>
  <si>
    <t>KAWANAKA</t>
  </si>
  <si>
    <t>Kaede</t>
  </si>
  <si>
    <t>ダイキ</t>
  </si>
  <si>
    <t>Daiki</t>
  </si>
  <si>
    <t>リンタロウ</t>
  </si>
  <si>
    <t>ヒグチ</t>
  </si>
  <si>
    <t>HIGUCHI</t>
  </si>
  <si>
    <t>Yuta</t>
  </si>
  <si>
    <t>02</t>
  </si>
  <si>
    <t>コウセイ</t>
  </si>
  <si>
    <t>Kousei</t>
  </si>
  <si>
    <t>菅井</t>
  </si>
  <si>
    <t>スガイ</t>
  </si>
  <si>
    <t>ツバサ</t>
  </si>
  <si>
    <t>SUGAI</t>
  </si>
  <si>
    <t>Tsubasa</t>
  </si>
  <si>
    <t>マサキ</t>
  </si>
  <si>
    <t>ヒロト</t>
  </si>
  <si>
    <t>Hiroto</t>
  </si>
  <si>
    <t>リョウ</t>
  </si>
  <si>
    <t>Ryo</t>
  </si>
  <si>
    <t>ナオキ</t>
  </si>
  <si>
    <t>Naoki</t>
  </si>
  <si>
    <t>サカイ</t>
  </si>
  <si>
    <t>SAKAI</t>
  </si>
  <si>
    <t>アキバ</t>
  </si>
  <si>
    <t>AKIBA</t>
  </si>
  <si>
    <t>タカキ</t>
  </si>
  <si>
    <t>ユウ</t>
  </si>
  <si>
    <t>TAKI</t>
  </si>
  <si>
    <t>Yuu</t>
  </si>
  <si>
    <t>小野</t>
  </si>
  <si>
    <t>智恵子</t>
  </si>
  <si>
    <t>オノ</t>
  </si>
  <si>
    <t>チエコ</t>
  </si>
  <si>
    <t>ONO</t>
  </si>
  <si>
    <t>Chieko</t>
  </si>
  <si>
    <t>彩乃</t>
  </si>
  <si>
    <t>オオタ</t>
  </si>
  <si>
    <t>アヤノ</t>
  </si>
  <si>
    <t>OOTA</t>
  </si>
  <si>
    <t>Ayano</t>
  </si>
  <si>
    <t>ミユ</t>
  </si>
  <si>
    <t>Miyu</t>
  </si>
  <si>
    <t>オガワ</t>
  </si>
  <si>
    <t>サキ</t>
  </si>
  <si>
    <t>OGAWA</t>
  </si>
  <si>
    <t>Saki</t>
  </si>
  <si>
    <t>未来乃</t>
  </si>
  <si>
    <t>サトウ</t>
  </si>
  <si>
    <t>ミラノ</t>
  </si>
  <si>
    <t>SATOU</t>
  </si>
  <si>
    <t>Mirano</t>
  </si>
  <si>
    <t>愛音</t>
  </si>
  <si>
    <t>カワダ</t>
  </si>
  <si>
    <t>アノン</t>
  </si>
  <si>
    <t>KAWADA</t>
  </si>
  <si>
    <t>Anon</t>
  </si>
  <si>
    <t>ヒナ</t>
  </si>
  <si>
    <t>Hina</t>
  </si>
  <si>
    <t>カトウ</t>
  </si>
  <si>
    <t>KATO</t>
  </si>
  <si>
    <t>スズキ</t>
  </si>
  <si>
    <t>SUZUKI</t>
  </si>
  <si>
    <t>ユリ</t>
  </si>
  <si>
    <t>こころ</t>
  </si>
  <si>
    <t>イケダ</t>
  </si>
  <si>
    <t>ココロ</t>
  </si>
  <si>
    <t>IKEDA</t>
  </si>
  <si>
    <t>Kokoro</t>
  </si>
  <si>
    <t>星井</t>
  </si>
  <si>
    <t>志穂</t>
  </si>
  <si>
    <t>ホシイ</t>
  </si>
  <si>
    <t>シホ</t>
  </si>
  <si>
    <t>HOSHII</t>
  </si>
  <si>
    <t>Siho</t>
  </si>
  <si>
    <t>麻生</t>
  </si>
  <si>
    <t>汐織</t>
  </si>
  <si>
    <t>アソウ</t>
  </si>
  <si>
    <t>シオリ</t>
  </si>
  <si>
    <t>ASOU</t>
  </si>
  <si>
    <t>Siori</t>
  </si>
  <si>
    <t>羽持</t>
  </si>
  <si>
    <t>涼花</t>
  </si>
  <si>
    <t>ハモチ</t>
  </si>
  <si>
    <t>スズカ</t>
  </si>
  <si>
    <t>HAMOTI</t>
  </si>
  <si>
    <t>Suzuka</t>
  </si>
  <si>
    <t>森屋</t>
  </si>
  <si>
    <t>水月</t>
  </si>
  <si>
    <t>モリヤ</t>
  </si>
  <si>
    <t>ミズキ</t>
  </si>
  <si>
    <t>MORIYA</t>
  </si>
  <si>
    <t>Mizuki</t>
  </si>
  <si>
    <t>クボタ</t>
  </si>
  <si>
    <t>KUBOTA</t>
  </si>
  <si>
    <t>サイトウ</t>
  </si>
  <si>
    <t>ユウスケ</t>
  </si>
  <si>
    <t>SAITO</t>
  </si>
  <si>
    <t>Yusuke</t>
  </si>
  <si>
    <t>コウキ</t>
  </si>
  <si>
    <t>ソウタ</t>
  </si>
  <si>
    <t>Souta</t>
  </si>
  <si>
    <t>セキ</t>
  </si>
  <si>
    <t>コウタロウ</t>
  </si>
  <si>
    <t>SEKI</t>
  </si>
  <si>
    <t>ナガイ</t>
  </si>
  <si>
    <t>NAGAI</t>
  </si>
  <si>
    <t>ナカガワ</t>
  </si>
  <si>
    <t>NAKAGAWA</t>
  </si>
  <si>
    <t>ハルカ</t>
  </si>
  <si>
    <t>Haruka</t>
  </si>
  <si>
    <t>オオタケ</t>
  </si>
  <si>
    <t>OTAKE</t>
  </si>
  <si>
    <t>ササキ</t>
  </si>
  <si>
    <t>SASAKI</t>
  </si>
  <si>
    <t>カナメ</t>
  </si>
  <si>
    <t>Kaname</t>
  </si>
  <si>
    <t>タクト</t>
  </si>
  <si>
    <t>Takuto</t>
  </si>
  <si>
    <t>ヤマザキ</t>
  </si>
  <si>
    <t>YAMAZAKI</t>
  </si>
  <si>
    <t>イマイ</t>
  </si>
  <si>
    <t>IMAI</t>
  </si>
  <si>
    <t>志門</t>
  </si>
  <si>
    <t>サクサベ</t>
  </si>
  <si>
    <t>シモン</t>
  </si>
  <si>
    <t>SAKUSABE</t>
  </si>
  <si>
    <t>Shimon</t>
  </si>
  <si>
    <t>ユウタロウ</t>
  </si>
  <si>
    <t>Yutaro</t>
  </si>
  <si>
    <t>森下</t>
  </si>
  <si>
    <t>雅規</t>
  </si>
  <si>
    <t>モリシタ</t>
  </si>
  <si>
    <t>MORISHITA</t>
  </si>
  <si>
    <t>Masaki</t>
  </si>
  <si>
    <t>高麗</t>
  </si>
  <si>
    <t>星大</t>
  </si>
  <si>
    <t>コマ</t>
  </si>
  <si>
    <t>ショウタ</t>
  </si>
  <si>
    <t>KOMA</t>
  </si>
  <si>
    <t>Syouta</t>
  </si>
  <si>
    <t>オオクボ</t>
  </si>
  <si>
    <t>ミク</t>
  </si>
  <si>
    <t>OKUBO</t>
  </si>
  <si>
    <t>Miku</t>
  </si>
  <si>
    <t>アカネ</t>
  </si>
  <si>
    <t>Akane</t>
  </si>
  <si>
    <t>志村</t>
  </si>
  <si>
    <t>優依</t>
  </si>
  <si>
    <t>シムラ</t>
  </si>
  <si>
    <t>ユイ</t>
  </si>
  <si>
    <t>SHIMURA</t>
  </si>
  <si>
    <t>Yui</t>
  </si>
  <si>
    <t>ダテ</t>
  </si>
  <si>
    <t>ジョウ</t>
  </si>
  <si>
    <t>DATE</t>
  </si>
  <si>
    <t>Jo</t>
  </si>
  <si>
    <t>タツヤ</t>
  </si>
  <si>
    <t>Tatsuya</t>
  </si>
  <si>
    <t>フクシマ</t>
  </si>
  <si>
    <t>FUKUSHIMA</t>
  </si>
  <si>
    <t>祐希</t>
  </si>
  <si>
    <t>タナカ</t>
  </si>
  <si>
    <t>ユウキ</t>
  </si>
  <si>
    <t>TANAKA</t>
  </si>
  <si>
    <t>Yuki</t>
  </si>
  <si>
    <t>丸田</t>
  </si>
  <si>
    <t>碧音</t>
  </si>
  <si>
    <t>マルタ</t>
  </si>
  <si>
    <t>アオト</t>
  </si>
  <si>
    <t>MARUTA</t>
  </si>
  <si>
    <t>Aoto</t>
  </si>
  <si>
    <t>海音</t>
  </si>
  <si>
    <t>カイト</t>
  </si>
  <si>
    <t>Kaito</t>
  </si>
  <si>
    <t>ハセガワ</t>
  </si>
  <si>
    <t>ハルト</t>
  </si>
  <si>
    <t>HASEGAWA</t>
  </si>
  <si>
    <t>Haruto</t>
  </si>
  <si>
    <t>來未</t>
  </si>
  <si>
    <t>ワタナベ</t>
  </si>
  <si>
    <t>クルミ</t>
  </si>
  <si>
    <t>WATANABE</t>
  </si>
  <si>
    <t>Kurumi</t>
  </si>
  <si>
    <t>白川</t>
  </si>
  <si>
    <t>シラカワ</t>
  </si>
  <si>
    <t>SHIRAKAWA</t>
  </si>
  <si>
    <t>未唯</t>
  </si>
  <si>
    <t>ナカジマ</t>
  </si>
  <si>
    <t>NAKAJIMA</t>
  </si>
  <si>
    <t>ヤジマ</t>
  </si>
  <si>
    <t>リナ</t>
  </si>
  <si>
    <t>YAJIMA</t>
  </si>
  <si>
    <t>Rina</t>
  </si>
  <si>
    <t>Risa</t>
  </si>
  <si>
    <t>コウタ</t>
  </si>
  <si>
    <t>Kota</t>
  </si>
  <si>
    <t>望</t>
  </si>
  <si>
    <t>ノゾミ</t>
  </si>
  <si>
    <t>Nozomi</t>
  </si>
  <si>
    <t>ハヤト</t>
  </si>
  <si>
    <t>Hayato</t>
  </si>
  <si>
    <t>カワイ</t>
  </si>
  <si>
    <t>KAWAI</t>
  </si>
  <si>
    <t>リン</t>
  </si>
  <si>
    <t>Rin</t>
  </si>
  <si>
    <t>ジュン</t>
  </si>
  <si>
    <t>Jun</t>
  </si>
  <si>
    <t>アキラ</t>
  </si>
  <si>
    <t>Akira</t>
  </si>
  <si>
    <t>タケル</t>
  </si>
  <si>
    <t>Takeru</t>
  </si>
  <si>
    <t>Kouta</t>
  </si>
  <si>
    <t>カズキ</t>
  </si>
  <si>
    <t>Kazuki</t>
  </si>
  <si>
    <t>ケイゴ</t>
  </si>
  <si>
    <t>Keigo</t>
  </si>
  <si>
    <t>タカハシ</t>
  </si>
  <si>
    <t>TAKAHASHI</t>
  </si>
  <si>
    <t>ソラ</t>
  </si>
  <si>
    <t>Sora</t>
  </si>
  <si>
    <t>敬樹</t>
  </si>
  <si>
    <t>ワダ</t>
  </si>
  <si>
    <t>ケイジュ</t>
  </si>
  <si>
    <t>WADA</t>
  </si>
  <si>
    <t>Keijyu</t>
  </si>
  <si>
    <t>タムラ</t>
  </si>
  <si>
    <t>TAMURA</t>
  </si>
  <si>
    <t>菅</t>
  </si>
  <si>
    <t>聡一郎</t>
  </si>
  <si>
    <t>カン</t>
  </si>
  <si>
    <t>ソウイチロウ</t>
  </si>
  <si>
    <t>KAN</t>
  </si>
  <si>
    <t>Soichiro</t>
  </si>
  <si>
    <t>児玉</t>
  </si>
  <si>
    <t>拓也</t>
  </si>
  <si>
    <t>コダマ</t>
  </si>
  <si>
    <t>タクヤ</t>
  </si>
  <si>
    <t>KODAMA</t>
  </si>
  <si>
    <t>Takuya</t>
  </si>
  <si>
    <t>真希人</t>
  </si>
  <si>
    <t>マキト</t>
  </si>
  <si>
    <t>Makito</t>
  </si>
  <si>
    <t>泰樹</t>
  </si>
  <si>
    <t>ヤマグチ</t>
  </si>
  <si>
    <t>タイキ</t>
  </si>
  <si>
    <t>YAMAGUCHI</t>
  </si>
  <si>
    <t>Taiki</t>
  </si>
  <si>
    <t>松戸</t>
  </si>
  <si>
    <t>満舜</t>
  </si>
  <si>
    <t>マツド</t>
  </si>
  <si>
    <t>ミツトシ</t>
  </si>
  <si>
    <t>MATSUDO</t>
  </si>
  <si>
    <t>Mitsutoshi</t>
  </si>
  <si>
    <t>金尾</t>
  </si>
  <si>
    <t>カナオ</t>
  </si>
  <si>
    <t>KANAO</t>
  </si>
  <si>
    <t>航世</t>
  </si>
  <si>
    <t>イイダ</t>
  </si>
  <si>
    <t>IIDA</t>
  </si>
  <si>
    <t>Kosei</t>
  </si>
  <si>
    <t>リョウタ</t>
  </si>
  <si>
    <t>Ryota</t>
  </si>
  <si>
    <t>コバヤシ</t>
  </si>
  <si>
    <t>ユウダイ</t>
  </si>
  <si>
    <t>KOBAYASHI</t>
  </si>
  <si>
    <t>Yudai</t>
  </si>
  <si>
    <t>シュンスケ</t>
  </si>
  <si>
    <t>Shunsuke</t>
  </si>
  <si>
    <t>テツヤ</t>
  </si>
  <si>
    <t>Tetsuya</t>
  </si>
  <si>
    <t>マツシタ</t>
  </si>
  <si>
    <t>リョウヤ</t>
  </si>
  <si>
    <t>MATSUSHITA</t>
  </si>
  <si>
    <t>シュンペイ</t>
  </si>
  <si>
    <t>ホリコシ</t>
  </si>
  <si>
    <t>ケイタ</t>
  </si>
  <si>
    <t>HORIKOSHI</t>
  </si>
  <si>
    <t>Keita</t>
  </si>
  <si>
    <t>ハシモト</t>
  </si>
  <si>
    <t>HASHOIMOTO</t>
  </si>
  <si>
    <t>ナカムラ</t>
  </si>
  <si>
    <t>NAKAMURA</t>
  </si>
  <si>
    <t>Yuuki</t>
  </si>
  <si>
    <t>オカノ</t>
  </si>
  <si>
    <t>OKANO</t>
  </si>
  <si>
    <t>ハラダ</t>
  </si>
  <si>
    <t>HARADA</t>
  </si>
  <si>
    <t>オカダ</t>
  </si>
  <si>
    <t>OKADA</t>
  </si>
  <si>
    <t>健流</t>
  </si>
  <si>
    <t>ヨシダ</t>
  </si>
  <si>
    <t>ケイスケ</t>
  </si>
  <si>
    <t>YOSHIDA</t>
  </si>
  <si>
    <t>Keisuke</t>
  </si>
  <si>
    <t>アライ</t>
  </si>
  <si>
    <t>ARAI</t>
  </si>
  <si>
    <t>優豪</t>
  </si>
  <si>
    <t>イマニシ</t>
  </si>
  <si>
    <t>ユウゴ</t>
  </si>
  <si>
    <t>IMANISHI</t>
  </si>
  <si>
    <t>Yugo</t>
  </si>
  <si>
    <t>小瀧</t>
  </si>
  <si>
    <t>捷央</t>
  </si>
  <si>
    <t>コタキ</t>
  </si>
  <si>
    <t>カツヒロ</t>
  </si>
  <si>
    <t>KOTAKI</t>
  </si>
  <si>
    <t>Katsuhiro</t>
  </si>
  <si>
    <t>ヨシムラ</t>
  </si>
  <si>
    <t>YOSHIMURA</t>
  </si>
  <si>
    <t>ソウマ</t>
  </si>
  <si>
    <t>ミキ</t>
  </si>
  <si>
    <t>Miki</t>
  </si>
  <si>
    <t>ムトウ</t>
  </si>
  <si>
    <t>ユキ</t>
  </si>
  <si>
    <t>ユウカ</t>
  </si>
  <si>
    <t>Yuuka</t>
  </si>
  <si>
    <t>丹尾</t>
  </si>
  <si>
    <t>ニオ</t>
  </si>
  <si>
    <t>ヒナタ</t>
  </si>
  <si>
    <t>NIO</t>
  </si>
  <si>
    <t>Hinata</t>
  </si>
  <si>
    <t>マイトゥリカルヤニ</t>
  </si>
  <si>
    <t>コーシバティ</t>
  </si>
  <si>
    <t>KORSIPATI</t>
  </si>
  <si>
    <t>Mytri kalyani</t>
  </si>
  <si>
    <t>田口</t>
  </si>
  <si>
    <t>琉子</t>
  </si>
  <si>
    <t>タグチ</t>
  </si>
  <si>
    <t>ルコ</t>
  </si>
  <si>
    <t>TAGUCHI</t>
  </si>
  <si>
    <t>Ruko</t>
  </si>
  <si>
    <t>ジャック</t>
  </si>
  <si>
    <t>奈緒美</t>
  </si>
  <si>
    <t>ナオミ</t>
  </si>
  <si>
    <t>JACK</t>
  </si>
  <si>
    <t>Naomi</t>
  </si>
  <si>
    <t>リコ</t>
  </si>
  <si>
    <t>Riko</t>
  </si>
  <si>
    <t>未菜</t>
  </si>
  <si>
    <t>ナカヤマ</t>
  </si>
  <si>
    <t>ミナ</t>
  </si>
  <si>
    <t>NAKAYAMA</t>
  </si>
  <si>
    <t>Mina</t>
  </si>
  <si>
    <t>花井</t>
  </si>
  <si>
    <t>梨紗</t>
  </si>
  <si>
    <t>ハナイ</t>
  </si>
  <si>
    <t>HANAI</t>
  </si>
  <si>
    <t>ヒカル</t>
  </si>
  <si>
    <t>Hikaru</t>
  </si>
  <si>
    <t>下川</t>
  </si>
  <si>
    <t>シモカワ</t>
  </si>
  <si>
    <t>SHIMOKAWA</t>
  </si>
  <si>
    <t>フジワラ</t>
  </si>
  <si>
    <t>FUJIWARA</t>
  </si>
  <si>
    <t>ノザキ</t>
  </si>
  <si>
    <t>NOZAKI</t>
  </si>
  <si>
    <t>キシモト</t>
  </si>
  <si>
    <t>ムラタ</t>
  </si>
  <si>
    <t>カオリ</t>
  </si>
  <si>
    <t>MURATA</t>
  </si>
  <si>
    <t>Kaori</t>
  </si>
  <si>
    <t>ホノカ</t>
  </si>
  <si>
    <t>Honoka</t>
  </si>
  <si>
    <t>中原</t>
  </si>
  <si>
    <t>ナカハラ</t>
  </si>
  <si>
    <t>NAKAHARA</t>
  </si>
  <si>
    <t>大野</t>
  </si>
  <si>
    <t>紗良</t>
  </si>
  <si>
    <t>オオノ</t>
  </si>
  <si>
    <t>サラ</t>
  </si>
  <si>
    <t>Sara</t>
  </si>
  <si>
    <t>真理</t>
  </si>
  <si>
    <t>マリ</t>
  </si>
  <si>
    <t>Mari</t>
  </si>
  <si>
    <t>ミヤモト</t>
  </si>
  <si>
    <t>MIYAMOTO</t>
  </si>
  <si>
    <t>熊谷</t>
  </si>
  <si>
    <t>星花</t>
  </si>
  <si>
    <t>クマガイ</t>
  </si>
  <si>
    <t>ホシカ</t>
  </si>
  <si>
    <t>KUMAGAI</t>
  </si>
  <si>
    <t>Hosika</t>
  </si>
  <si>
    <t>倫花</t>
  </si>
  <si>
    <t>シミズ</t>
  </si>
  <si>
    <t>トモカ</t>
  </si>
  <si>
    <t>SIMIZU</t>
  </si>
  <si>
    <t>Tomoka</t>
  </si>
  <si>
    <t>理紗</t>
  </si>
  <si>
    <t>キッカワ</t>
  </si>
  <si>
    <t>KIKKAWA</t>
  </si>
  <si>
    <t>有里彩</t>
  </si>
  <si>
    <t>アリサ</t>
  </si>
  <si>
    <t>Arisa</t>
  </si>
  <si>
    <t>結愛</t>
  </si>
  <si>
    <t>ヒライ</t>
  </si>
  <si>
    <t>ユニア</t>
  </si>
  <si>
    <t>HIRAI</t>
  </si>
  <si>
    <t>Yunia</t>
  </si>
  <si>
    <t>サカモト</t>
  </si>
  <si>
    <t>マサヤ</t>
  </si>
  <si>
    <t>SAKAMOTO</t>
  </si>
  <si>
    <t>Masaya</t>
  </si>
  <si>
    <t>モリタ</t>
  </si>
  <si>
    <t>MORITA</t>
  </si>
  <si>
    <t>オオタニ</t>
  </si>
  <si>
    <t>トモヤ</t>
  </si>
  <si>
    <t>OTANI</t>
  </si>
  <si>
    <t>Tomoya</t>
  </si>
  <si>
    <t>HASHIMOTO</t>
  </si>
  <si>
    <t>タクマ</t>
  </si>
  <si>
    <t>Takuma</t>
  </si>
  <si>
    <t>イツキ</t>
  </si>
  <si>
    <t>Itsuki</t>
  </si>
  <si>
    <t>ショウ</t>
  </si>
  <si>
    <t>MATUSITA</t>
  </si>
  <si>
    <t>Syo</t>
  </si>
  <si>
    <t>ヤマト</t>
  </si>
  <si>
    <t>Yamato</t>
  </si>
  <si>
    <t>ダイト</t>
  </si>
  <si>
    <t>Daito</t>
  </si>
  <si>
    <t>ムネカタ</t>
  </si>
  <si>
    <t>ノゾム</t>
  </si>
  <si>
    <t>MUNEKATA</t>
  </si>
  <si>
    <t>Nozomu</t>
  </si>
  <si>
    <t>アンドウ</t>
  </si>
  <si>
    <t>セイヤ</t>
  </si>
  <si>
    <t>ANDO</t>
  </si>
  <si>
    <t>Seiya</t>
  </si>
  <si>
    <t>イトウ</t>
  </si>
  <si>
    <t>オウジュ</t>
  </si>
  <si>
    <t>ITOU</t>
  </si>
  <si>
    <t>Oujyu</t>
  </si>
  <si>
    <t>タメガイ</t>
  </si>
  <si>
    <t>TAMEGAI</t>
  </si>
  <si>
    <t>イシカワ</t>
  </si>
  <si>
    <t>ショウダイ</t>
  </si>
  <si>
    <t>ISIKWA</t>
  </si>
  <si>
    <t>Syoudai</t>
  </si>
  <si>
    <t>シガ</t>
  </si>
  <si>
    <t>フウタロウ</t>
  </si>
  <si>
    <t>SHIGA</t>
  </si>
  <si>
    <t>Futarou</t>
  </si>
  <si>
    <t>タイスケ</t>
  </si>
  <si>
    <t>Taisuke</t>
  </si>
  <si>
    <t>オカ</t>
  </si>
  <si>
    <t>OKA</t>
  </si>
  <si>
    <t>榎本</t>
  </si>
  <si>
    <t>壮紘</t>
  </si>
  <si>
    <t>エノモト</t>
  </si>
  <si>
    <t>アキヒロ</t>
  </si>
  <si>
    <t>ENOMOTO</t>
  </si>
  <si>
    <t>Aakihiro</t>
  </si>
  <si>
    <t>嶋﨑</t>
  </si>
  <si>
    <t>拓斗</t>
  </si>
  <si>
    <t>シマザキ</t>
  </si>
  <si>
    <t>SIMAZAKI</t>
  </si>
  <si>
    <t>川口</t>
  </si>
  <si>
    <t>カワグチ</t>
  </si>
  <si>
    <t>KAWAGUTI</t>
  </si>
  <si>
    <t>Ryou</t>
  </si>
  <si>
    <t>智大</t>
  </si>
  <si>
    <t>トモヒロ</t>
  </si>
  <si>
    <t>Tomohiro</t>
  </si>
  <si>
    <t>一貴</t>
  </si>
  <si>
    <t>Ituki</t>
  </si>
  <si>
    <t>小室</t>
  </si>
  <si>
    <t>凌久</t>
  </si>
  <si>
    <t>コムロ</t>
  </si>
  <si>
    <t>リク</t>
  </si>
  <si>
    <t>KOMURO</t>
  </si>
  <si>
    <t>Riku</t>
  </si>
  <si>
    <t>板東</t>
  </si>
  <si>
    <t>希海</t>
  </si>
  <si>
    <t>バンドウ</t>
  </si>
  <si>
    <t>BANDOU</t>
  </si>
  <si>
    <t>蒼夜</t>
  </si>
  <si>
    <t>ナガタ</t>
  </si>
  <si>
    <t>ソウヤ</t>
  </si>
  <si>
    <t>NAGATA</t>
  </si>
  <si>
    <t>Souya</t>
  </si>
  <si>
    <t>髙間</t>
  </si>
  <si>
    <t>匠英</t>
  </si>
  <si>
    <t>タカマ</t>
  </si>
  <si>
    <t>ショウエイ</t>
  </si>
  <si>
    <t>TAKAMA</t>
  </si>
  <si>
    <t>Syouei</t>
  </si>
  <si>
    <t>梅津</t>
  </si>
  <si>
    <t>忠和</t>
  </si>
  <si>
    <t>ウメズ</t>
  </si>
  <si>
    <t>タダトモ</t>
  </si>
  <si>
    <t>UMEZU</t>
  </si>
  <si>
    <t>Tadatomo</t>
  </si>
  <si>
    <t>ニシダ</t>
  </si>
  <si>
    <t>NISHIDA</t>
  </si>
  <si>
    <t>ノグチ</t>
  </si>
  <si>
    <t>NOGUCHI</t>
  </si>
  <si>
    <t>キョウカ</t>
  </si>
  <si>
    <t>Kyouka</t>
  </si>
  <si>
    <t>河野</t>
  </si>
  <si>
    <t>一紗</t>
  </si>
  <si>
    <t>コウノ</t>
  </si>
  <si>
    <t>カズサ</t>
  </si>
  <si>
    <t>KOUNO</t>
  </si>
  <si>
    <t>Kazusa</t>
  </si>
  <si>
    <t>志谷</t>
  </si>
  <si>
    <t>美南</t>
  </si>
  <si>
    <t>シヤ</t>
  </si>
  <si>
    <t>ミイナ</t>
  </si>
  <si>
    <t>SIYA</t>
  </si>
  <si>
    <t>Miina</t>
  </si>
  <si>
    <t>糸井</t>
  </si>
  <si>
    <t>希美</t>
  </si>
  <si>
    <t>イトイ</t>
  </si>
  <si>
    <t>ITOI</t>
  </si>
  <si>
    <t>フウカ</t>
  </si>
  <si>
    <t>澁谷</t>
  </si>
  <si>
    <t>菜々子</t>
  </si>
  <si>
    <t>ナナコ</t>
  </si>
  <si>
    <t>Nanako</t>
  </si>
  <si>
    <t>チヒロ</t>
  </si>
  <si>
    <t>OOKUBO</t>
  </si>
  <si>
    <t>ITO</t>
  </si>
  <si>
    <t>Yuka</t>
  </si>
  <si>
    <t>シバタ</t>
  </si>
  <si>
    <t>ノリカ</t>
  </si>
  <si>
    <t>SHIBATA</t>
  </si>
  <si>
    <t>Norika</t>
  </si>
  <si>
    <t>ひな</t>
  </si>
  <si>
    <t>コンノ</t>
  </si>
  <si>
    <t>KONNO</t>
  </si>
  <si>
    <t>冨岡</t>
  </si>
  <si>
    <t>碧子</t>
  </si>
  <si>
    <t>トミオカ</t>
  </si>
  <si>
    <t>アコ</t>
  </si>
  <si>
    <t>TOMIOKA</t>
  </si>
  <si>
    <t>Ako</t>
  </si>
  <si>
    <t>カタギリ</t>
  </si>
  <si>
    <t>KATAGIRI</t>
  </si>
  <si>
    <t>Akihiro</t>
  </si>
  <si>
    <t>ヒロセ</t>
  </si>
  <si>
    <t>タクロウ</t>
  </si>
  <si>
    <t>HIROSE</t>
  </si>
  <si>
    <t>Takuro</t>
  </si>
  <si>
    <t>イチダ</t>
  </si>
  <si>
    <t>シンサク</t>
  </si>
  <si>
    <t>ICHIDA</t>
  </si>
  <si>
    <t>Shinsaku</t>
  </si>
  <si>
    <t>シブヤ</t>
  </si>
  <si>
    <t>SHIBUYA</t>
  </si>
  <si>
    <t>ツチヤ</t>
  </si>
  <si>
    <t>ヒロマサ</t>
  </si>
  <si>
    <t>TSUCHIYA</t>
  </si>
  <si>
    <t>Hiromasa</t>
  </si>
  <si>
    <t>モリノ</t>
  </si>
  <si>
    <t>MORINO</t>
  </si>
  <si>
    <t>オオイシ</t>
  </si>
  <si>
    <t>ヒロキ</t>
  </si>
  <si>
    <t>OISHI</t>
  </si>
  <si>
    <t>Hiroki</t>
  </si>
  <si>
    <t>マツモト</t>
  </si>
  <si>
    <t>MATSUMOTO</t>
  </si>
  <si>
    <t>Koki</t>
  </si>
  <si>
    <t>ヨシノ</t>
  </si>
  <si>
    <t>フミトシ</t>
  </si>
  <si>
    <t>YOSHINO</t>
  </si>
  <si>
    <t>Fumitoshi</t>
  </si>
  <si>
    <t>キマタ</t>
  </si>
  <si>
    <t>マサト</t>
  </si>
  <si>
    <t>KIMATA</t>
  </si>
  <si>
    <t>Masato</t>
  </si>
  <si>
    <t>大洋</t>
  </si>
  <si>
    <t>キクチ</t>
  </si>
  <si>
    <t>タイヨウ</t>
  </si>
  <si>
    <t>KIKUCHI</t>
  </si>
  <si>
    <t>Taiyo</t>
  </si>
  <si>
    <t>ギダ</t>
  </si>
  <si>
    <t>晃</t>
  </si>
  <si>
    <t>GUIDA</t>
  </si>
  <si>
    <t>布施</t>
  </si>
  <si>
    <t>晶啓</t>
  </si>
  <si>
    <t>フセ</t>
  </si>
  <si>
    <t>FUSE</t>
  </si>
  <si>
    <t>米津</t>
  </si>
  <si>
    <t>ヨネヅ</t>
  </si>
  <si>
    <t>YONEZU</t>
  </si>
  <si>
    <t>響</t>
  </si>
  <si>
    <t>ヒビキ</t>
  </si>
  <si>
    <t>SATO</t>
  </si>
  <si>
    <t>Hibiki</t>
  </si>
  <si>
    <t>修平</t>
  </si>
  <si>
    <t>シュウヘイ</t>
  </si>
  <si>
    <t>Shuhei</t>
  </si>
  <si>
    <t>ナカタ</t>
  </si>
  <si>
    <t>NAKATA</t>
  </si>
  <si>
    <t>姉川</t>
  </si>
  <si>
    <t>将大</t>
  </si>
  <si>
    <t>アネガワ</t>
  </si>
  <si>
    <t>マサヒロ</t>
  </si>
  <si>
    <t>ANEGAWA</t>
  </si>
  <si>
    <t>Masahiro</t>
  </si>
  <si>
    <t>大智</t>
  </si>
  <si>
    <t>マルヤマ</t>
  </si>
  <si>
    <t>ダイチ</t>
  </si>
  <si>
    <t>MARUYAMA</t>
  </si>
  <si>
    <t>Daichi</t>
  </si>
  <si>
    <t>松島</t>
  </si>
  <si>
    <t>マツシマ</t>
  </si>
  <si>
    <t>MATSUSHIMA</t>
  </si>
  <si>
    <t>宏星</t>
  </si>
  <si>
    <t>ミズノ</t>
  </si>
  <si>
    <t>MIZUNO</t>
  </si>
  <si>
    <t>深井</t>
  </si>
  <si>
    <t>康一朗</t>
  </si>
  <si>
    <t>フカイ</t>
  </si>
  <si>
    <t>コウイチロウ</t>
  </si>
  <si>
    <t>FUKAI</t>
  </si>
  <si>
    <t>Koichiro</t>
  </si>
  <si>
    <t>淺井</t>
  </si>
  <si>
    <t>嘉信</t>
  </si>
  <si>
    <t>アサイ</t>
  </si>
  <si>
    <t>ヨシノブ</t>
  </si>
  <si>
    <t>ASAI</t>
  </si>
  <si>
    <t>Yoshinobu</t>
  </si>
  <si>
    <t>アツシ</t>
  </si>
  <si>
    <t>Atsushi</t>
  </si>
  <si>
    <t>タイチ</t>
  </si>
  <si>
    <t>Taichi</t>
  </si>
  <si>
    <t>オチアイ</t>
  </si>
  <si>
    <t>OCHIAI</t>
  </si>
  <si>
    <t>Shou</t>
  </si>
  <si>
    <t>健太郎</t>
  </si>
  <si>
    <t>ケンタロウ</t>
  </si>
  <si>
    <t>Kentaro</t>
  </si>
  <si>
    <t>宮腰</t>
  </si>
  <si>
    <t>豊人</t>
  </si>
  <si>
    <t>ミヤコシ</t>
  </si>
  <si>
    <t>アツト</t>
  </si>
  <si>
    <t>MIYAKOSHI</t>
  </si>
  <si>
    <t>Atsuto</t>
  </si>
  <si>
    <t>レン</t>
  </si>
  <si>
    <t>Ren</t>
  </si>
  <si>
    <t>掛橋</t>
  </si>
  <si>
    <t>カケハシ</t>
  </si>
  <si>
    <t>KAKEHASHI</t>
  </si>
  <si>
    <t>ダイスケ</t>
  </si>
  <si>
    <t>Daisuke</t>
  </si>
  <si>
    <t>リュウセイ</t>
  </si>
  <si>
    <t>Ryusei</t>
  </si>
  <si>
    <t>菱山</t>
  </si>
  <si>
    <t>ヒシヤマ</t>
  </si>
  <si>
    <t>ケイ</t>
  </si>
  <si>
    <t>HISHIYAMA</t>
  </si>
  <si>
    <t>Kei</t>
  </si>
  <si>
    <t>ウルシバラ</t>
  </si>
  <si>
    <t>リクヤ</t>
  </si>
  <si>
    <t>URUSHIBARA</t>
  </si>
  <si>
    <t>Rikuya</t>
  </si>
  <si>
    <t>駿平</t>
  </si>
  <si>
    <t>Shunpei</t>
  </si>
  <si>
    <t>悠月</t>
  </si>
  <si>
    <t>ISHIKAWA</t>
  </si>
  <si>
    <t>Yuzuki</t>
  </si>
  <si>
    <t>オイカワ</t>
  </si>
  <si>
    <t>OIKAWA</t>
  </si>
  <si>
    <t>一翔</t>
  </si>
  <si>
    <t>カズト</t>
  </si>
  <si>
    <t>Kazuto</t>
  </si>
  <si>
    <t>アンゾウ</t>
  </si>
  <si>
    <t>ヒロアキ</t>
  </si>
  <si>
    <t>ANZO</t>
  </si>
  <si>
    <t>Hiroaki</t>
  </si>
  <si>
    <t>帆乃佳</t>
  </si>
  <si>
    <t>クマイ</t>
  </si>
  <si>
    <t>KUMAI</t>
  </si>
  <si>
    <t>工藤</t>
  </si>
  <si>
    <t>萌依</t>
  </si>
  <si>
    <t>クドウ</t>
  </si>
  <si>
    <t>メイ</t>
  </si>
  <si>
    <t>KUDO</t>
  </si>
  <si>
    <t>Mei</t>
  </si>
  <si>
    <t>愛奈</t>
  </si>
  <si>
    <t>ヤマモト</t>
  </si>
  <si>
    <t>アイナ</t>
  </si>
  <si>
    <t>YAMAMOTO</t>
  </si>
  <si>
    <t>Aina</t>
  </si>
  <si>
    <t>ナナミ</t>
  </si>
  <si>
    <t>Nanami</t>
  </si>
  <si>
    <t>アマノ</t>
  </si>
  <si>
    <t>ハヅキ</t>
  </si>
  <si>
    <t>AMANO</t>
  </si>
  <si>
    <t>Hazuki</t>
  </si>
  <si>
    <t>ララ</t>
  </si>
  <si>
    <t>Rara</t>
  </si>
  <si>
    <t>アヤカ</t>
  </si>
  <si>
    <t>Ayaka</t>
  </si>
  <si>
    <t>イロハ</t>
  </si>
  <si>
    <t>Iroha</t>
  </si>
  <si>
    <t>ユイカ</t>
  </si>
  <si>
    <t>Yuika</t>
  </si>
  <si>
    <t>タカギ</t>
  </si>
  <si>
    <t>ヨウスケ</t>
  </si>
  <si>
    <t>TAKAGI</t>
  </si>
  <si>
    <t>Yosuke</t>
  </si>
  <si>
    <t>ホリ</t>
  </si>
  <si>
    <t>HORI</t>
  </si>
  <si>
    <t>タダ</t>
  </si>
  <si>
    <t>リョウタロウ</t>
  </si>
  <si>
    <t>TADA</t>
  </si>
  <si>
    <t>Ryotaro</t>
  </si>
  <si>
    <t>ドウマエ</t>
  </si>
  <si>
    <t>DOMAE</t>
  </si>
  <si>
    <t>ツチハシ</t>
  </si>
  <si>
    <t>TSUCHIHASHI</t>
  </si>
  <si>
    <t>タカマツ</t>
  </si>
  <si>
    <t>TAKAMATSU</t>
  </si>
  <si>
    <t>小黒</t>
  </si>
  <si>
    <t>玲勇</t>
  </si>
  <si>
    <t>オグロ</t>
  </si>
  <si>
    <t>レイ</t>
  </si>
  <si>
    <t>OGURO</t>
  </si>
  <si>
    <t>Rei</t>
  </si>
  <si>
    <t>大幹</t>
  </si>
  <si>
    <t>カスミ</t>
  </si>
  <si>
    <t>Kasumi</t>
  </si>
  <si>
    <t>モエ</t>
  </si>
  <si>
    <t>Moe</t>
  </si>
  <si>
    <t>ハヤカワ</t>
  </si>
  <si>
    <t>カナミ</t>
  </si>
  <si>
    <t>HAYAKAWA</t>
  </si>
  <si>
    <t>Kanami</t>
  </si>
  <si>
    <t>マオ</t>
  </si>
  <si>
    <t>Mao</t>
  </si>
  <si>
    <t>アオキ</t>
  </si>
  <si>
    <t>AOKI</t>
  </si>
  <si>
    <t>富澤</t>
  </si>
  <si>
    <t>トミザワ</t>
  </si>
  <si>
    <t>TOMIZAWA</t>
  </si>
  <si>
    <t>ユキト</t>
  </si>
  <si>
    <t>Yukito</t>
  </si>
  <si>
    <t>野依</t>
  </si>
  <si>
    <t>ノヨリ</t>
  </si>
  <si>
    <t>オウスケ</t>
  </si>
  <si>
    <t>NOYORI</t>
  </si>
  <si>
    <t>Osuke</t>
  </si>
  <si>
    <t>Shota</t>
  </si>
  <si>
    <t>スガワラ</t>
  </si>
  <si>
    <t>SUGAWARA</t>
  </si>
  <si>
    <t>山名</t>
  </si>
  <si>
    <t>将司</t>
  </si>
  <si>
    <t>ヤマナ</t>
  </si>
  <si>
    <t>マサシ</t>
  </si>
  <si>
    <t>YAMANA</t>
  </si>
  <si>
    <t>Masashi</t>
  </si>
  <si>
    <t>サクラ</t>
  </si>
  <si>
    <t>カノン</t>
  </si>
  <si>
    <t>Kanon</t>
  </si>
  <si>
    <t>カラサワ</t>
  </si>
  <si>
    <t>イッセイ</t>
  </si>
  <si>
    <t>KARASAWA</t>
  </si>
  <si>
    <t>Issei</t>
  </si>
  <si>
    <t>Soma</t>
  </si>
  <si>
    <t>李</t>
  </si>
  <si>
    <t>嘉勝</t>
  </si>
  <si>
    <t>リ</t>
  </si>
  <si>
    <t>ヨシカツ</t>
  </si>
  <si>
    <t>RI</t>
  </si>
  <si>
    <t>Yoshikatsu</t>
  </si>
  <si>
    <t>裕希</t>
  </si>
  <si>
    <t>秀亮</t>
  </si>
  <si>
    <t>ヒデアキ</t>
  </si>
  <si>
    <t>Hideaki</t>
  </si>
  <si>
    <t>款太郎</t>
  </si>
  <si>
    <t>カンタロウ</t>
  </si>
  <si>
    <t>SHIMIZU</t>
  </si>
  <si>
    <t>Kantaro</t>
  </si>
  <si>
    <t>小杉</t>
  </si>
  <si>
    <t>叶夢</t>
  </si>
  <si>
    <t>コスギ</t>
  </si>
  <si>
    <t>カナム</t>
  </si>
  <si>
    <t>KOSUGI</t>
  </si>
  <si>
    <t>Kanamu</t>
  </si>
  <si>
    <t>剛</t>
  </si>
  <si>
    <t>オカベ</t>
  </si>
  <si>
    <t>OKABE</t>
  </si>
  <si>
    <t>稲葉</t>
  </si>
  <si>
    <t>イナバ</t>
  </si>
  <si>
    <t>INABA</t>
  </si>
  <si>
    <t>ユウヤ</t>
  </si>
  <si>
    <t>Yuya</t>
  </si>
  <si>
    <t>臼井</t>
  </si>
  <si>
    <t>ウスイ</t>
  </si>
  <si>
    <t>USUI</t>
  </si>
  <si>
    <t>アスカ</t>
  </si>
  <si>
    <t>Asuka</t>
  </si>
  <si>
    <t>ホウジョウ</t>
  </si>
  <si>
    <t>ユウナ</t>
  </si>
  <si>
    <t>HOUJYO</t>
  </si>
  <si>
    <t>Yuna</t>
  </si>
  <si>
    <t>煌梨</t>
  </si>
  <si>
    <t>ウチダ</t>
  </si>
  <si>
    <t>キラリ</t>
  </si>
  <si>
    <t>UCHIDA</t>
  </si>
  <si>
    <t>Kirari</t>
  </si>
  <si>
    <t>河内</t>
  </si>
  <si>
    <t>瑠未</t>
  </si>
  <si>
    <t>カワチ</t>
  </si>
  <si>
    <t>ルミ</t>
  </si>
  <si>
    <t>KAWACHI</t>
  </si>
  <si>
    <t>Rumi</t>
  </si>
  <si>
    <t>ナオ</t>
  </si>
  <si>
    <t>Nao</t>
  </si>
  <si>
    <t>シオタ</t>
  </si>
  <si>
    <t>元春</t>
  </si>
  <si>
    <t>モトハル</t>
  </si>
  <si>
    <t>Motoharu</t>
  </si>
  <si>
    <t>タケダ</t>
  </si>
  <si>
    <t>ラム</t>
  </si>
  <si>
    <t>TAKEDA</t>
  </si>
  <si>
    <t>Ramu</t>
  </si>
  <si>
    <t>キムラ</t>
  </si>
  <si>
    <t>KIMURA</t>
  </si>
  <si>
    <t>タイガ</t>
  </si>
  <si>
    <t>Taiga</t>
  </si>
  <si>
    <t>ミヤタ</t>
  </si>
  <si>
    <t>コウヘイ</t>
  </si>
  <si>
    <t>MIYATA</t>
  </si>
  <si>
    <t>Kohei</t>
  </si>
  <si>
    <t>利光</t>
  </si>
  <si>
    <t>通明</t>
  </si>
  <si>
    <t>トシミツ</t>
  </si>
  <si>
    <t>ミチアキ</t>
  </si>
  <si>
    <t>TOSHIMITSU</t>
  </si>
  <si>
    <t>Michiaki</t>
  </si>
  <si>
    <t>小寺</t>
  </si>
  <si>
    <t>唯斗</t>
  </si>
  <si>
    <t>コデラ</t>
  </si>
  <si>
    <t>ユイト</t>
  </si>
  <si>
    <t>KODERA</t>
  </si>
  <si>
    <t>Yuito</t>
  </si>
  <si>
    <t>戸塚</t>
  </si>
  <si>
    <t>侑汰</t>
  </si>
  <si>
    <t>トツカ</t>
  </si>
  <si>
    <t>TOTSUKA</t>
  </si>
  <si>
    <t>幸生</t>
  </si>
  <si>
    <t>ナリタ</t>
  </si>
  <si>
    <t>NARITA</t>
  </si>
  <si>
    <t>ケント</t>
  </si>
  <si>
    <t>Kento</t>
  </si>
  <si>
    <t>Sakura</t>
  </si>
  <si>
    <t>横小路</t>
  </si>
  <si>
    <t>貴海</t>
  </si>
  <si>
    <t>ヨココウジ</t>
  </si>
  <si>
    <t>タクミ</t>
  </si>
  <si>
    <t>YOKOKOJI</t>
  </si>
  <si>
    <t>Takumi</t>
  </si>
  <si>
    <t>アカリ</t>
  </si>
  <si>
    <t>Akari</t>
  </si>
  <si>
    <t>イズミ</t>
  </si>
  <si>
    <t>Izumi</t>
  </si>
  <si>
    <t>カワサキ</t>
  </si>
  <si>
    <t>KAWASAKI</t>
  </si>
  <si>
    <t>Sola</t>
  </si>
  <si>
    <t>Yu</t>
  </si>
  <si>
    <t>ゴミ</t>
  </si>
  <si>
    <t>GOMI</t>
  </si>
  <si>
    <t>タカムラ</t>
  </si>
  <si>
    <t>TAKAMURA</t>
  </si>
  <si>
    <t>ケンジ</t>
  </si>
  <si>
    <t>Kenji</t>
  </si>
  <si>
    <t>ミズタニ</t>
  </si>
  <si>
    <t>MIZUTANI</t>
  </si>
  <si>
    <t>カワノ</t>
  </si>
  <si>
    <t>KAWANO</t>
  </si>
  <si>
    <t>桜二郎</t>
  </si>
  <si>
    <t>イチカワ</t>
  </si>
  <si>
    <t>オウジロウ</t>
  </si>
  <si>
    <t>ICHIKAWA</t>
  </si>
  <si>
    <t>Ojiro</t>
  </si>
  <si>
    <t>イノウエ</t>
  </si>
  <si>
    <t>INOUE</t>
  </si>
  <si>
    <t>日菜香</t>
  </si>
  <si>
    <t>ヒナカ</t>
  </si>
  <si>
    <t>Hinaka</t>
  </si>
  <si>
    <t>シュン</t>
  </si>
  <si>
    <t>Shun</t>
  </si>
  <si>
    <t>カシワギ</t>
  </si>
  <si>
    <t>コウ</t>
  </si>
  <si>
    <t>KASHIWAGI</t>
  </si>
  <si>
    <t>Ko</t>
  </si>
  <si>
    <t>ヤバラ</t>
  </si>
  <si>
    <t>YABARA</t>
  </si>
  <si>
    <t>Kotaro</t>
  </si>
  <si>
    <t>タニグチ</t>
  </si>
  <si>
    <t>トモキ</t>
  </si>
  <si>
    <t>Tomoki</t>
  </si>
  <si>
    <t>Sota</t>
  </si>
  <si>
    <t>チバ</t>
  </si>
  <si>
    <t>ナツキ</t>
  </si>
  <si>
    <t>Natsuki</t>
  </si>
  <si>
    <t>ゲンキ</t>
  </si>
  <si>
    <t>Genki</t>
  </si>
  <si>
    <t>ハルキ</t>
  </si>
  <si>
    <t>Haruki</t>
  </si>
  <si>
    <t>箕輪</t>
  </si>
  <si>
    <t>ミノワ</t>
  </si>
  <si>
    <t>MINOWA</t>
  </si>
  <si>
    <t>雄斗</t>
  </si>
  <si>
    <t>ユウト</t>
  </si>
  <si>
    <t>Yuto</t>
  </si>
  <si>
    <t>杉山</t>
  </si>
  <si>
    <t>満和</t>
  </si>
  <si>
    <t>スギヤマ</t>
  </si>
  <si>
    <t>SUGIYAMA</t>
  </si>
  <si>
    <t>悠太</t>
  </si>
  <si>
    <t>ホンダ</t>
  </si>
  <si>
    <t>HONDA</t>
  </si>
  <si>
    <t>舛屋</t>
  </si>
  <si>
    <t>侑翼</t>
  </si>
  <si>
    <t>マスヤ</t>
  </si>
  <si>
    <t>MASUYA</t>
  </si>
  <si>
    <t>匠音</t>
  </si>
  <si>
    <t>ﾊﾞﾃﾞｨﾘｱ</t>
  </si>
  <si>
    <t>ｴﾗｲｼﾞｬ</t>
  </si>
  <si>
    <t>バディリア</t>
  </si>
  <si>
    <t>BADILLA</t>
  </si>
  <si>
    <t>Reo</t>
  </si>
  <si>
    <t>タカハラ</t>
  </si>
  <si>
    <t>TAKAHARA</t>
  </si>
  <si>
    <t>Sho</t>
  </si>
  <si>
    <t>フジイ</t>
  </si>
  <si>
    <t>FUJII</t>
  </si>
  <si>
    <t>富山</t>
  </si>
  <si>
    <t>夏光</t>
  </si>
  <si>
    <t>トミヤマ</t>
  </si>
  <si>
    <t>ナツミ</t>
  </si>
  <si>
    <t>TOMIYAMA</t>
  </si>
  <si>
    <t>Natsumi</t>
  </si>
  <si>
    <t>請園</t>
  </si>
  <si>
    <t>素子</t>
  </si>
  <si>
    <t>ウケゾノ</t>
  </si>
  <si>
    <t>モトコ</t>
  </si>
  <si>
    <t>UKEZONO</t>
  </si>
  <si>
    <t>Motoko</t>
  </si>
  <si>
    <t>越野</t>
  </si>
  <si>
    <t>真緒</t>
  </si>
  <si>
    <t>コシノ</t>
  </si>
  <si>
    <t>KOSHINO</t>
  </si>
  <si>
    <t>モチヅキ</t>
  </si>
  <si>
    <t>MOCHIZUKI</t>
  </si>
  <si>
    <t>曽我</t>
  </si>
  <si>
    <t>真央</t>
  </si>
  <si>
    <t>ソガ</t>
  </si>
  <si>
    <t>マヒロ</t>
  </si>
  <si>
    <t>SOGA</t>
  </si>
  <si>
    <t>Mahiro</t>
  </si>
  <si>
    <t>心菜</t>
  </si>
  <si>
    <t>ココナ</t>
  </si>
  <si>
    <t>Kokona</t>
  </si>
  <si>
    <t>コトエ</t>
  </si>
  <si>
    <t>Kotoe</t>
  </si>
  <si>
    <t>フクダ</t>
  </si>
  <si>
    <t>FUKUDA</t>
  </si>
  <si>
    <t>アキツ</t>
  </si>
  <si>
    <t>リヒト</t>
  </si>
  <si>
    <t>AKITSU</t>
  </si>
  <si>
    <t>Rihito</t>
  </si>
  <si>
    <t>リクト</t>
  </si>
  <si>
    <t>Rikuto</t>
  </si>
  <si>
    <t>サクライ</t>
  </si>
  <si>
    <t>SAKURAI</t>
  </si>
  <si>
    <t>コヤマ</t>
  </si>
  <si>
    <t>KOYAMA</t>
  </si>
  <si>
    <t>オザワ</t>
  </si>
  <si>
    <t>OZAWA</t>
  </si>
  <si>
    <t>クラト</t>
  </si>
  <si>
    <t>Kurato</t>
  </si>
  <si>
    <t>アオヤマ</t>
  </si>
  <si>
    <t>AOYAMA</t>
  </si>
  <si>
    <t>Syunn</t>
  </si>
  <si>
    <t>Tubasa</t>
  </si>
  <si>
    <t>ネギシ</t>
  </si>
  <si>
    <t>NEGISHI</t>
  </si>
  <si>
    <t>ライ</t>
  </si>
  <si>
    <t>Rai</t>
  </si>
  <si>
    <t>ワシリー</t>
  </si>
  <si>
    <t>Valley</t>
  </si>
  <si>
    <t>Ryouya</t>
  </si>
  <si>
    <t>シンノスケ</t>
  </si>
  <si>
    <t>Shinnnosuke</t>
  </si>
  <si>
    <t>コミヤ</t>
  </si>
  <si>
    <t>KOMIYA</t>
  </si>
  <si>
    <t>ヒウラ</t>
  </si>
  <si>
    <t>HIURA</t>
  </si>
  <si>
    <t>エバナ</t>
  </si>
  <si>
    <t>シュウマ</t>
  </si>
  <si>
    <t>EBANA</t>
  </si>
  <si>
    <t>Syuuma</t>
  </si>
  <si>
    <t>シュウジ</t>
  </si>
  <si>
    <t>Syuuji</t>
  </si>
  <si>
    <t>シンペイ</t>
  </si>
  <si>
    <t>Shinnpei</t>
  </si>
  <si>
    <t>タカユキ</t>
  </si>
  <si>
    <t>Takayuki</t>
  </si>
  <si>
    <t>シモヤマ</t>
  </si>
  <si>
    <t>ユキノスケ</t>
  </si>
  <si>
    <t>SHIMOYAMA</t>
  </si>
  <si>
    <t>Yukinosuke</t>
  </si>
  <si>
    <t>深町</t>
  </si>
  <si>
    <t>拳心</t>
  </si>
  <si>
    <t>フカマチ</t>
  </si>
  <si>
    <t>ケンシン</t>
  </si>
  <si>
    <t>FUKAMACHI</t>
  </si>
  <si>
    <t>Kennshinn</t>
  </si>
  <si>
    <t>川久保</t>
  </si>
  <si>
    <t>咲汰</t>
  </si>
  <si>
    <t>カワクボ</t>
  </si>
  <si>
    <t>KAWAKUBO</t>
  </si>
  <si>
    <t>皐太</t>
  </si>
  <si>
    <t>タカヒロ</t>
  </si>
  <si>
    <t>Takahiro</t>
  </si>
  <si>
    <t>大耀</t>
  </si>
  <si>
    <t>Taiyou</t>
  </si>
  <si>
    <t>金子</t>
  </si>
  <si>
    <t>怜雅</t>
  </si>
  <si>
    <t>カネコ</t>
  </si>
  <si>
    <t>リョウガ</t>
  </si>
  <si>
    <t>KANEKO</t>
  </si>
  <si>
    <t>Ryouga</t>
  </si>
  <si>
    <t>雄伍</t>
  </si>
  <si>
    <t>トヨダ</t>
  </si>
  <si>
    <t>TOYODA</t>
  </si>
  <si>
    <t>Yuugo</t>
  </si>
  <si>
    <t>石橋</t>
  </si>
  <si>
    <t>一樹</t>
  </si>
  <si>
    <t>イシバシ</t>
  </si>
  <si>
    <t>ISHIBASHI</t>
  </si>
  <si>
    <t>慎</t>
  </si>
  <si>
    <t>シン</t>
  </si>
  <si>
    <t>Shinn</t>
  </si>
  <si>
    <t>圭鍾</t>
  </si>
  <si>
    <t>ケイショウ</t>
  </si>
  <si>
    <t>Keisyou</t>
  </si>
  <si>
    <t>分道</t>
  </si>
  <si>
    <t>心</t>
  </si>
  <si>
    <t>ブンドウ</t>
  </si>
  <si>
    <t>BUNNDOU</t>
  </si>
  <si>
    <t>クラサワ</t>
  </si>
  <si>
    <t>KURASAWA</t>
  </si>
  <si>
    <t>東泉</t>
  </si>
  <si>
    <t>トウセン</t>
  </si>
  <si>
    <t>TOUSENN</t>
  </si>
  <si>
    <t>Yuudai</t>
  </si>
  <si>
    <t>Yuuto</t>
  </si>
  <si>
    <t>ツルタ</t>
  </si>
  <si>
    <t>TURUTA</t>
  </si>
  <si>
    <t>上原</t>
  </si>
  <si>
    <t>悠</t>
  </si>
  <si>
    <t>ウエハラ</t>
  </si>
  <si>
    <t>UEHARA</t>
  </si>
  <si>
    <t>篠岡</t>
  </si>
  <si>
    <t>ササオカ</t>
  </si>
  <si>
    <t>アユム</t>
  </si>
  <si>
    <t>SASAOKA</t>
  </si>
  <si>
    <t>Ayumu</t>
  </si>
  <si>
    <t>ミウラ</t>
  </si>
  <si>
    <t>MIURA</t>
  </si>
  <si>
    <t>曽田</t>
  </si>
  <si>
    <t>ソダ</t>
  </si>
  <si>
    <t>トウマ</t>
  </si>
  <si>
    <t>SODA</t>
  </si>
  <si>
    <t>Touma</t>
  </si>
  <si>
    <t>Kennto</t>
  </si>
  <si>
    <t>マサヤス</t>
  </si>
  <si>
    <t>MASAYASU</t>
  </si>
  <si>
    <t>タイセイ</t>
  </si>
  <si>
    <t>Taisei</t>
  </si>
  <si>
    <t>コウスケ</t>
  </si>
  <si>
    <t>Kousuke</t>
  </si>
  <si>
    <t>オシヤマ</t>
  </si>
  <si>
    <t>トシキ</t>
  </si>
  <si>
    <t>OSHIYAMA</t>
  </si>
  <si>
    <t>Toshiki</t>
  </si>
  <si>
    <t>ソウ</t>
  </si>
  <si>
    <t>Sou</t>
  </si>
  <si>
    <t>フカヤマ</t>
  </si>
  <si>
    <t>タケト</t>
  </si>
  <si>
    <t>FUKAYAMA</t>
  </si>
  <si>
    <t>Taketo</t>
  </si>
  <si>
    <t>ヒイロ</t>
  </si>
  <si>
    <t>Hiiro</t>
  </si>
  <si>
    <t>オガサワラ</t>
  </si>
  <si>
    <t>OGASAWARA</t>
  </si>
  <si>
    <t>ナガシマ</t>
  </si>
  <si>
    <t>NAGASHIMA</t>
  </si>
  <si>
    <t>コタケ</t>
  </si>
  <si>
    <t>ライキ</t>
  </si>
  <si>
    <t>KOTAKE</t>
  </si>
  <si>
    <t>Raiki</t>
  </si>
  <si>
    <t>ツキウラ</t>
  </si>
  <si>
    <t>TUKIURA</t>
  </si>
  <si>
    <t>ケンタ</t>
  </si>
  <si>
    <t>Kennta</t>
  </si>
  <si>
    <t>梅田</t>
  </si>
  <si>
    <t>柚稀</t>
  </si>
  <si>
    <t>ウメダ</t>
  </si>
  <si>
    <t>ユズキ</t>
  </si>
  <si>
    <t>UMEDA</t>
  </si>
  <si>
    <t>晴</t>
  </si>
  <si>
    <t>ハル</t>
  </si>
  <si>
    <t>Haru</t>
  </si>
  <si>
    <t>ホダカ</t>
  </si>
  <si>
    <t>Hodaka</t>
  </si>
  <si>
    <t>ツチダ</t>
  </si>
  <si>
    <t>トモユキ</t>
  </si>
  <si>
    <t>TUCHIDA</t>
  </si>
  <si>
    <t>Tomoyuki</t>
  </si>
  <si>
    <t>楓吾</t>
  </si>
  <si>
    <t>モリオカ</t>
  </si>
  <si>
    <t>フウゴ</t>
  </si>
  <si>
    <t>MORIOKA</t>
  </si>
  <si>
    <t>Fuugo</t>
  </si>
  <si>
    <t>颯士</t>
  </si>
  <si>
    <t>ソウシ</t>
  </si>
  <si>
    <t>Soushi</t>
  </si>
  <si>
    <t>木谷</t>
  </si>
  <si>
    <t>奏斗</t>
  </si>
  <si>
    <t>キタニ</t>
  </si>
  <si>
    <t>ミナト</t>
  </si>
  <si>
    <t>KITANI</t>
  </si>
  <si>
    <t>Minato</t>
  </si>
  <si>
    <t>コウガ</t>
  </si>
  <si>
    <t>Kouga</t>
  </si>
  <si>
    <t>シバザキ</t>
  </si>
  <si>
    <t>SHIBAZAKI</t>
  </si>
  <si>
    <t>ミヤビ</t>
  </si>
  <si>
    <t>Miyabi</t>
  </si>
  <si>
    <t>フジタ</t>
  </si>
  <si>
    <t>FUJITA</t>
  </si>
  <si>
    <t>Chihiro</t>
  </si>
  <si>
    <t>ツルミ</t>
  </si>
  <si>
    <t>Shiori</t>
  </si>
  <si>
    <t>カジュール</t>
  </si>
  <si>
    <t>チェルシー</t>
  </si>
  <si>
    <t>KAJURU</t>
  </si>
  <si>
    <t>Chelsea</t>
  </si>
  <si>
    <t>タカヤマ</t>
  </si>
  <si>
    <t>アヤ</t>
  </si>
  <si>
    <t>TAKAYAMA</t>
  </si>
  <si>
    <t>Aya</t>
  </si>
  <si>
    <t>コトコ</t>
  </si>
  <si>
    <t>Kotoko</t>
  </si>
  <si>
    <t>ミズヌマ</t>
  </si>
  <si>
    <t>チサ</t>
  </si>
  <si>
    <t>MIZUNUMA</t>
  </si>
  <si>
    <t>Chisa</t>
  </si>
  <si>
    <t>ソトジマ</t>
  </si>
  <si>
    <t>SOTOJIMA</t>
  </si>
  <si>
    <t>タキタ</t>
  </si>
  <si>
    <t>TAKITA</t>
  </si>
  <si>
    <t>TUCHIYA</t>
  </si>
  <si>
    <t>Fuuka</t>
  </si>
  <si>
    <t>マツキ</t>
  </si>
  <si>
    <t>リオ</t>
  </si>
  <si>
    <t>MATUKI</t>
  </si>
  <si>
    <t>Rio</t>
  </si>
  <si>
    <t>ホソダ</t>
  </si>
  <si>
    <t>ヤヤ</t>
  </si>
  <si>
    <t>HOSODA</t>
  </si>
  <si>
    <t>Yaya</t>
  </si>
  <si>
    <t>遥花</t>
  </si>
  <si>
    <t>三宅</t>
  </si>
  <si>
    <t>未佑</t>
  </si>
  <si>
    <t>ミアケ</t>
  </si>
  <si>
    <t>MIAKE</t>
  </si>
  <si>
    <t>香子</t>
  </si>
  <si>
    <t>カコ</t>
  </si>
  <si>
    <t>Kako</t>
  </si>
  <si>
    <t>外間</t>
  </si>
  <si>
    <t>礼那</t>
  </si>
  <si>
    <t>ソトマ</t>
  </si>
  <si>
    <t>レイナ</t>
  </si>
  <si>
    <t>SOTOMA</t>
  </si>
  <si>
    <t>Reina</t>
  </si>
  <si>
    <t>益子</t>
  </si>
  <si>
    <t>芽里</t>
  </si>
  <si>
    <t>マスコ</t>
  </si>
  <si>
    <t>メリ</t>
  </si>
  <si>
    <t>MASUKO</t>
  </si>
  <si>
    <t>Meri</t>
  </si>
  <si>
    <t>イワイ</t>
  </si>
  <si>
    <t>IWAI</t>
  </si>
  <si>
    <t>沙英</t>
  </si>
  <si>
    <t>サエ</t>
  </si>
  <si>
    <t>HONNDA</t>
  </si>
  <si>
    <t>Sae</t>
  </si>
  <si>
    <t>イマムラ</t>
  </si>
  <si>
    <t>IMAMURA</t>
  </si>
  <si>
    <t>手塚</t>
  </si>
  <si>
    <t>向日葵</t>
  </si>
  <si>
    <t>テヅカ</t>
  </si>
  <si>
    <t>ヒマリ</t>
  </si>
  <si>
    <t>TEDUKA</t>
  </si>
  <si>
    <t>Himari</t>
  </si>
  <si>
    <t>呑海</t>
  </si>
  <si>
    <t>ドンカイ</t>
  </si>
  <si>
    <t>ヨウ</t>
  </si>
  <si>
    <t>DONNKAI</t>
  </si>
  <si>
    <t>You</t>
  </si>
  <si>
    <t>瑛里</t>
  </si>
  <si>
    <t>エリ</t>
  </si>
  <si>
    <t>Eri</t>
  </si>
  <si>
    <t>琳音</t>
  </si>
  <si>
    <t>山形</t>
  </si>
  <si>
    <t>ゆあ</t>
  </si>
  <si>
    <t>ヤマガタ</t>
  </si>
  <si>
    <t>ユア</t>
  </si>
  <si>
    <t>YAMAGATA</t>
  </si>
  <si>
    <t>Yua</t>
  </si>
  <si>
    <t>佐井</t>
  </si>
  <si>
    <t>サイ</t>
  </si>
  <si>
    <t>SAI</t>
  </si>
  <si>
    <t>羽奈香</t>
  </si>
  <si>
    <t>ハナカ</t>
  </si>
  <si>
    <t>MATUMOTO</t>
  </si>
  <si>
    <t>Hanaka</t>
  </si>
  <si>
    <t>秦野</t>
  </si>
  <si>
    <t>絢翔</t>
  </si>
  <si>
    <t>ハタノ</t>
  </si>
  <si>
    <t>HATANO</t>
  </si>
  <si>
    <t>ツルノ</t>
  </si>
  <si>
    <t>モモカ</t>
  </si>
  <si>
    <t>TURUNO</t>
  </si>
  <si>
    <t>Momoka</t>
  </si>
  <si>
    <t>ワカナ</t>
  </si>
  <si>
    <t>Wakana</t>
  </si>
  <si>
    <t>アキヤマ</t>
  </si>
  <si>
    <t>AKIYAMA</t>
  </si>
  <si>
    <t>ヒョウゴウ</t>
  </si>
  <si>
    <t>セイナ</t>
  </si>
  <si>
    <t>HYOUGOU</t>
  </si>
  <si>
    <t>Seina</t>
  </si>
  <si>
    <t>ヒロカワ</t>
  </si>
  <si>
    <t>モナ</t>
  </si>
  <si>
    <t>HIROKAWA</t>
  </si>
  <si>
    <t>Mona</t>
  </si>
  <si>
    <t>ヨリヤス</t>
  </si>
  <si>
    <t>ノノカ</t>
  </si>
  <si>
    <t>YORIYASU</t>
  </si>
  <si>
    <t>Nonoka</t>
  </si>
  <si>
    <t>キジマ</t>
  </si>
  <si>
    <t>KIJIMA</t>
  </si>
  <si>
    <t>ケイコ</t>
  </si>
  <si>
    <t>Keiko</t>
  </si>
  <si>
    <t>タカモリ</t>
  </si>
  <si>
    <t>ミノリ</t>
  </si>
  <si>
    <t>TAKAMORI</t>
  </si>
  <si>
    <t>Minori</t>
  </si>
  <si>
    <t>アヤミ</t>
  </si>
  <si>
    <t>Ayami</t>
  </si>
  <si>
    <t>オカモト</t>
  </si>
  <si>
    <t>アイリ</t>
  </si>
  <si>
    <t>OKAMOTO</t>
  </si>
  <si>
    <t>Airi</t>
  </si>
  <si>
    <t>ワタヒキ</t>
  </si>
  <si>
    <t>WATAHIKI</t>
  </si>
  <si>
    <t>MATUSHITA</t>
  </si>
  <si>
    <t>前原</t>
  </si>
  <si>
    <t>秀一郎</t>
  </si>
  <si>
    <t>マエハラ</t>
  </si>
  <si>
    <t>シュウイチロウ</t>
  </si>
  <si>
    <t>MAHARA</t>
  </si>
  <si>
    <t>Shuichiro</t>
  </si>
  <si>
    <t>久米</t>
  </si>
  <si>
    <t>泉羽采</t>
  </si>
  <si>
    <t>クメ</t>
  </si>
  <si>
    <t>ミウト</t>
  </si>
  <si>
    <t>KUME</t>
  </si>
  <si>
    <t>Miuto</t>
  </si>
  <si>
    <t>大橋</t>
  </si>
  <si>
    <t>海芽</t>
  </si>
  <si>
    <t>オオハシ</t>
  </si>
  <si>
    <t>カイメ</t>
  </si>
  <si>
    <t>OHASHI</t>
  </si>
  <si>
    <t>Kaime</t>
  </si>
  <si>
    <t>勇歩</t>
  </si>
  <si>
    <t>ユウホ</t>
  </si>
  <si>
    <t>Yuho</t>
  </si>
  <si>
    <t>智輝</t>
  </si>
  <si>
    <t>トモテル</t>
  </si>
  <si>
    <t>Tomoteru</t>
  </si>
  <si>
    <t>近内</t>
  </si>
  <si>
    <t>海力</t>
  </si>
  <si>
    <t>チカウチ</t>
  </si>
  <si>
    <t>カイリ</t>
  </si>
  <si>
    <t>CHIKAUCHI</t>
  </si>
  <si>
    <t>Kairi</t>
  </si>
  <si>
    <t>中塚</t>
  </si>
  <si>
    <t>優我</t>
  </si>
  <si>
    <t>ナカツカ</t>
  </si>
  <si>
    <t>ユウガ</t>
  </si>
  <si>
    <t>NAKATSUKA</t>
  </si>
  <si>
    <t>Yuga</t>
  </si>
  <si>
    <t>翔太郎</t>
  </si>
  <si>
    <t>ショウタロウ</t>
  </si>
  <si>
    <t>FYJITA</t>
  </si>
  <si>
    <t>Shotaro</t>
  </si>
  <si>
    <t>ナミキ</t>
  </si>
  <si>
    <t>ネオ</t>
  </si>
  <si>
    <t>NAMIKI</t>
  </si>
  <si>
    <t>Neo</t>
  </si>
  <si>
    <t>リュウタ</t>
  </si>
  <si>
    <t>マツダ</t>
  </si>
  <si>
    <t>MATSUDA</t>
  </si>
  <si>
    <t>アオイ</t>
  </si>
  <si>
    <t>Aoi</t>
  </si>
  <si>
    <t>タカノ</t>
  </si>
  <si>
    <t>TAKANO</t>
  </si>
  <si>
    <t>クスノキ</t>
  </si>
  <si>
    <t>KUSUNOKI</t>
  </si>
  <si>
    <t>ショウゴ</t>
  </si>
  <si>
    <t>CIBA</t>
  </si>
  <si>
    <t>Shogo</t>
  </si>
  <si>
    <t>ヒライデ</t>
  </si>
  <si>
    <t>HIRAIDE</t>
  </si>
  <si>
    <t>イシハラ</t>
  </si>
  <si>
    <t>ISHIHARA</t>
  </si>
  <si>
    <t>ウエヤマ</t>
  </si>
  <si>
    <t>トキオ</t>
  </si>
  <si>
    <t>UEYAMA</t>
  </si>
  <si>
    <t>Tokio</t>
  </si>
  <si>
    <t>カンノ</t>
  </si>
  <si>
    <t>シンヤ</t>
  </si>
  <si>
    <t>KANNO</t>
  </si>
  <si>
    <t>Shinya</t>
  </si>
  <si>
    <t>シライシ</t>
  </si>
  <si>
    <t>SHIRAISHI</t>
  </si>
  <si>
    <t>Natuki</t>
  </si>
  <si>
    <t>トウダ</t>
  </si>
  <si>
    <t>TOUDA</t>
  </si>
  <si>
    <t>モリ</t>
  </si>
  <si>
    <t>MORI</t>
  </si>
  <si>
    <t>タケウチ</t>
  </si>
  <si>
    <t>TAKEUCHI</t>
  </si>
  <si>
    <t>ソラト</t>
  </si>
  <si>
    <t>Sorato</t>
  </si>
  <si>
    <t>シモザキ</t>
  </si>
  <si>
    <t>SHIMOZAKI</t>
  </si>
  <si>
    <t>蘭丸</t>
  </si>
  <si>
    <t>ランマル</t>
  </si>
  <si>
    <t>Ranmaru</t>
  </si>
  <si>
    <t>Ryuta</t>
  </si>
  <si>
    <t>尚司</t>
  </si>
  <si>
    <t>ナオシ</t>
  </si>
  <si>
    <t>Naoshi</t>
  </si>
  <si>
    <t>根本</t>
  </si>
  <si>
    <t>一平</t>
  </si>
  <si>
    <t>ネモト</t>
  </si>
  <si>
    <t>イッペイ</t>
  </si>
  <si>
    <t>NEMOTO</t>
  </si>
  <si>
    <t>Ippei</t>
  </si>
  <si>
    <t>貴織</t>
  </si>
  <si>
    <t>カワウチ</t>
  </si>
  <si>
    <t>タオ</t>
  </si>
  <si>
    <t>KAWAUCHI</t>
  </si>
  <si>
    <t>Tao</t>
  </si>
  <si>
    <t>泰陽</t>
  </si>
  <si>
    <t>ヤスタカ</t>
  </si>
  <si>
    <t>Yasutaka</t>
  </si>
  <si>
    <t>マツヤマ</t>
  </si>
  <si>
    <t>MATSUYAMA</t>
  </si>
  <si>
    <t>カタヤマ</t>
  </si>
  <si>
    <t>KATAYAMA</t>
  </si>
  <si>
    <t>貴則</t>
  </si>
  <si>
    <t>ノナカ</t>
  </si>
  <si>
    <t>タカノリ</t>
  </si>
  <si>
    <t>NONAKA</t>
  </si>
  <si>
    <t>Takanori</t>
  </si>
  <si>
    <t>福岡</t>
  </si>
  <si>
    <t>勇太</t>
  </si>
  <si>
    <t>フクオカ</t>
  </si>
  <si>
    <t>FUKUOKA</t>
  </si>
  <si>
    <t>八木橋</t>
  </si>
  <si>
    <t>奏馬</t>
  </si>
  <si>
    <t>ヤギハシ</t>
  </si>
  <si>
    <t>YAGIHASHI</t>
  </si>
  <si>
    <t>柊貴</t>
  </si>
  <si>
    <t>マエダ</t>
  </si>
  <si>
    <t>シュウキ</t>
  </si>
  <si>
    <t>MAEDA</t>
  </si>
  <si>
    <t>Shuki</t>
  </si>
  <si>
    <t>木澤</t>
  </si>
  <si>
    <t>空</t>
  </si>
  <si>
    <t>キザワ</t>
  </si>
  <si>
    <t>KIZAWA</t>
  </si>
  <si>
    <t>飛来</t>
  </si>
  <si>
    <t>アズマ</t>
  </si>
  <si>
    <t>トライ</t>
  </si>
  <si>
    <t>AZUMA</t>
  </si>
  <si>
    <t>Torai</t>
  </si>
  <si>
    <t>山谷</t>
  </si>
  <si>
    <t>功樹</t>
  </si>
  <si>
    <t>ヤマヤ</t>
  </si>
  <si>
    <t>YAMAYA</t>
  </si>
  <si>
    <t>古閑</t>
  </si>
  <si>
    <t>俊斗</t>
  </si>
  <si>
    <t>コガ</t>
  </si>
  <si>
    <t>シュント</t>
  </si>
  <si>
    <t>KOGA</t>
  </si>
  <si>
    <t>Shunto</t>
  </si>
  <si>
    <t>タカシ</t>
  </si>
  <si>
    <t>Takashi</t>
  </si>
  <si>
    <t>ユウマ</t>
  </si>
  <si>
    <t>Yuma</t>
  </si>
  <si>
    <t>中井</t>
  </si>
  <si>
    <t>ナカイ</t>
  </si>
  <si>
    <t>NAKAI</t>
  </si>
  <si>
    <t>ナオヤ</t>
  </si>
  <si>
    <t>Naoya</t>
  </si>
  <si>
    <t>ヒラオカ</t>
  </si>
  <si>
    <t>HIRAOKA</t>
  </si>
  <si>
    <t>北澤</t>
  </si>
  <si>
    <t>紗瑛子</t>
  </si>
  <si>
    <t>キタザワ</t>
  </si>
  <si>
    <t>サエコ</t>
  </si>
  <si>
    <t>KITAZAWA</t>
  </si>
  <si>
    <t>Saeko</t>
  </si>
  <si>
    <t>桃花</t>
  </si>
  <si>
    <t>ハヤシ</t>
  </si>
  <si>
    <t>HAYASHI</t>
  </si>
  <si>
    <t>寺野</t>
  </si>
  <si>
    <t>丞</t>
  </si>
  <si>
    <t>テラノ</t>
  </si>
  <si>
    <t>ツウ</t>
  </si>
  <si>
    <t>TERANO</t>
  </si>
  <si>
    <t>Tu</t>
  </si>
  <si>
    <t>明日香</t>
  </si>
  <si>
    <t>タンオ</t>
  </si>
  <si>
    <t>TANO</t>
  </si>
  <si>
    <t>オオスガ</t>
  </si>
  <si>
    <t>アンナ</t>
  </si>
  <si>
    <t>OSUGA</t>
  </si>
  <si>
    <t>Anna</t>
  </si>
  <si>
    <t>マスザワ</t>
  </si>
  <si>
    <t>MASUZAWA</t>
  </si>
  <si>
    <t>カリン</t>
  </si>
  <si>
    <t>Karin</t>
  </si>
  <si>
    <t>タカシマ</t>
  </si>
  <si>
    <t>TAKASHIMA</t>
  </si>
  <si>
    <t>ムロイ</t>
  </si>
  <si>
    <t>MUROI</t>
  </si>
  <si>
    <t>キョウタ</t>
  </si>
  <si>
    <t>Kyota</t>
  </si>
  <si>
    <t>スギハラ</t>
  </si>
  <si>
    <t>マコト</t>
  </si>
  <si>
    <t>SUGIHARA</t>
  </si>
  <si>
    <t>Makoto</t>
  </si>
  <si>
    <t>フジマ</t>
  </si>
  <si>
    <t>FUJIMA</t>
  </si>
  <si>
    <t>颯大</t>
  </si>
  <si>
    <t>ソウダイ</t>
  </si>
  <si>
    <t>TAKAKI</t>
  </si>
  <si>
    <t>Sodai</t>
  </si>
  <si>
    <t>井川</t>
  </si>
  <si>
    <t>イカワ</t>
  </si>
  <si>
    <t>IKAWA</t>
  </si>
  <si>
    <t>リント</t>
  </si>
  <si>
    <t>Rinto</t>
  </si>
  <si>
    <t>髙城</t>
  </si>
  <si>
    <t>純也</t>
  </si>
  <si>
    <t>ジュンヤ</t>
  </si>
  <si>
    <t>Junya</t>
  </si>
  <si>
    <t>込山</t>
  </si>
  <si>
    <t>琉輔</t>
  </si>
  <si>
    <t>コミヤマ</t>
  </si>
  <si>
    <t>リュウスケ</t>
  </si>
  <si>
    <t>KOMIYAMA</t>
  </si>
  <si>
    <t>Ryusuke</t>
  </si>
  <si>
    <t>中坪</t>
  </si>
  <si>
    <t>龍吾</t>
  </si>
  <si>
    <t>ナカツボ</t>
  </si>
  <si>
    <t>リュウゴ</t>
  </si>
  <si>
    <t>NAKATSUBO</t>
  </si>
  <si>
    <t>Ryugo</t>
  </si>
  <si>
    <t>湧作</t>
  </si>
  <si>
    <t>ツジ</t>
  </si>
  <si>
    <t>ユウサク</t>
  </si>
  <si>
    <t>TSUJI</t>
  </si>
  <si>
    <t>Yusaku</t>
  </si>
  <si>
    <t>河上</t>
  </si>
  <si>
    <t>士友羽</t>
  </si>
  <si>
    <t>カワカミ</t>
  </si>
  <si>
    <t>シュウバ</t>
  </si>
  <si>
    <t>KAWAKAMI</t>
  </si>
  <si>
    <t>Syuba</t>
  </si>
  <si>
    <t>鷹野</t>
  </si>
  <si>
    <t>ムラカミ</t>
  </si>
  <si>
    <t>ゲンタ</t>
  </si>
  <si>
    <t>MURAKAMI</t>
  </si>
  <si>
    <t>Genta</t>
  </si>
  <si>
    <t>ヨコサワ</t>
  </si>
  <si>
    <t>YOKOSAWA</t>
  </si>
  <si>
    <t>フジカケ</t>
  </si>
  <si>
    <t>FUJIKAKE</t>
  </si>
  <si>
    <t>アサノ</t>
  </si>
  <si>
    <t>ASANO</t>
  </si>
  <si>
    <t>ホシナ</t>
  </si>
  <si>
    <t>ハジメ</t>
  </si>
  <si>
    <t>HOSHINA</t>
  </si>
  <si>
    <t>Hajime</t>
  </si>
  <si>
    <t>ヒロタカ</t>
  </si>
  <si>
    <t>Hirotaka</t>
  </si>
  <si>
    <t>Rintaro</t>
  </si>
  <si>
    <t>イガラシ</t>
  </si>
  <si>
    <t>トモノ</t>
  </si>
  <si>
    <t>TOMONO</t>
  </si>
  <si>
    <t>ヤマダ</t>
  </si>
  <si>
    <t>YAMADA</t>
  </si>
  <si>
    <t>ミサキ</t>
  </si>
  <si>
    <t>Misaki</t>
  </si>
  <si>
    <t>ウサミ</t>
  </si>
  <si>
    <t>USAMI</t>
  </si>
  <si>
    <t>カホ</t>
  </si>
  <si>
    <t>Kaho</t>
  </si>
  <si>
    <t>タカサキ</t>
  </si>
  <si>
    <t>ソヨカ</t>
  </si>
  <si>
    <t>TAKASAKI</t>
  </si>
  <si>
    <t>Soyoka</t>
  </si>
  <si>
    <t>あやめ</t>
  </si>
  <si>
    <t>アヤメ</t>
  </si>
  <si>
    <t>Ayame</t>
  </si>
  <si>
    <t>ユウハ</t>
  </si>
  <si>
    <t>Yuha</t>
  </si>
  <si>
    <t>若七</t>
  </si>
  <si>
    <t>小松</t>
  </si>
  <si>
    <t>みのり</t>
  </si>
  <si>
    <t>コマツ</t>
  </si>
  <si>
    <t>KOMATSU</t>
  </si>
  <si>
    <t>植田</t>
  </si>
  <si>
    <t>陽翔</t>
  </si>
  <si>
    <t>ウエダ</t>
  </si>
  <si>
    <t>UEDA</t>
  </si>
  <si>
    <t>爽与香</t>
  </si>
  <si>
    <t>庭野</t>
  </si>
  <si>
    <t>祥</t>
  </si>
  <si>
    <t>ニワノ</t>
  </si>
  <si>
    <t>サチ</t>
  </si>
  <si>
    <t>NIWANO</t>
  </si>
  <si>
    <t>Sachi</t>
  </si>
  <si>
    <t>中尾</t>
  </si>
  <si>
    <t>ナカオ</t>
  </si>
  <si>
    <t>チカ</t>
  </si>
  <si>
    <t>NAKAO</t>
  </si>
  <si>
    <t>Chika</t>
  </si>
  <si>
    <t>牧野</t>
  </si>
  <si>
    <t>麻都</t>
  </si>
  <si>
    <t>マキノ</t>
  </si>
  <si>
    <t>アサト</t>
  </si>
  <si>
    <t>MAKINO</t>
  </si>
  <si>
    <t>Asato</t>
  </si>
  <si>
    <t>川野</t>
  </si>
  <si>
    <t>史香</t>
  </si>
  <si>
    <t>フミカ</t>
  </si>
  <si>
    <t>Fumika</t>
  </si>
  <si>
    <t>深沢</t>
  </si>
  <si>
    <t>フカザワ</t>
  </si>
  <si>
    <t>FUKAZAWA</t>
  </si>
  <si>
    <t>篠川</t>
  </si>
  <si>
    <t>史奈</t>
  </si>
  <si>
    <t>シノカワ</t>
  </si>
  <si>
    <t>フミナ</t>
  </si>
  <si>
    <t>SHINOKAWA</t>
  </si>
  <si>
    <t>Fumina</t>
  </si>
  <si>
    <t>リョウスケ</t>
  </si>
  <si>
    <t>サワダ</t>
  </si>
  <si>
    <t>SAWADA</t>
  </si>
  <si>
    <t>テンマ</t>
  </si>
  <si>
    <t>Tenma</t>
  </si>
  <si>
    <t>土生</t>
  </si>
  <si>
    <t>ハブ</t>
  </si>
  <si>
    <t>HABU</t>
  </si>
  <si>
    <t>アベ</t>
  </si>
  <si>
    <t>ABE</t>
  </si>
  <si>
    <t>川崎</t>
  </si>
  <si>
    <t>一輝</t>
  </si>
  <si>
    <t>ユキノ</t>
  </si>
  <si>
    <t>Yukino</t>
  </si>
  <si>
    <t>瑞花</t>
  </si>
  <si>
    <t>ミズカ</t>
  </si>
  <si>
    <t>Mizuka</t>
  </si>
  <si>
    <t>狩生</t>
  </si>
  <si>
    <t>環実</t>
  </si>
  <si>
    <t>カリュウ</t>
  </si>
  <si>
    <t>タマミ</t>
  </si>
  <si>
    <t>KARYU</t>
  </si>
  <si>
    <t>Tamami</t>
  </si>
  <si>
    <t>リリ</t>
  </si>
  <si>
    <t>Riri</t>
  </si>
  <si>
    <t>汐里</t>
  </si>
  <si>
    <t>スエタ</t>
  </si>
  <si>
    <t>SUETA</t>
  </si>
  <si>
    <t>シオノ</t>
  </si>
  <si>
    <t>SHIONO</t>
  </si>
  <si>
    <t>デグチ</t>
  </si>
  <si>
    <t>DEGUCHI</t>
  </si>
  <si>
    <t>イナダ</t>
  </si>
  <si>
    <t>INADA</t>
  </si>
  <si>
    <t>アサガラス</t>
  </si>
  <si>
    <t>ASAGARASU</t>
  </si>
  <si>
    <t>キョウスケ</t>
  </si>
  <si>
    <t>Kyosuke</t>
  </si>
  <si>
    <t>ミト</t>
  </si>
  <si>
    <t>ナルミ</t>
  </si>
  <si>
    <t>MITO</t>
  </si>
  <si>
    <t>Narumi</t>
  </si>
  <si>
    <t>イタクラ</t>
  </si>
  <si>
    <t>ITAKURA</t>
  </si>
  <si>
    <t>ASO</t>
  </si>
  <si>
    <t>伊野</t>
  </si>
  <si>
    <t>佑輝</t>
  </si>
  <si>
    <t>イノウ</t>
  </si>
  <si>
    <t>INO</t>
  </si>
  <si>
    <t>杉村</t>
  </si>
  <si>
    <t>穣</t>
  </si>
  <si>
    <t>スギムラ</t>
  </si>
  <si>
    <t>ジョー</t>
  </si>
  <si>
    <t>SUGIMURA</t>
  </si>
  <si>
    <t>幸治</t>
  </si>
  <si>
    <t>篤矢</t>
  </si>
  <si>
    <t>コウジ</t>
  </si>
  <si>
    <t>アツヤ</t>
  </si>
  <si>
    <t>KOJI</t>
  </si>
  <si>
    <t>Atsuya</t>
  </si>
  <si>
    <t>シュウタ</t>
  </si>
  <si>
    <t>Shuta</t>
  </si>
  <si>
    <t>エンドウ</t>
  </si>
  <si>
    <t>ENDO</t>
  </si>
  <si>
    <t>戸堀</t>
  </si>
  <si>
    <t>壮琉</t>
  </si>
  <si>
    <t>トボリ</t>
  </si>
  <si>
    <t>TOBORI</t>
  </si>
  <si>
    <t>カワシマ</t>
  </si>
  <si>
    <t>KAWASHIMA</t>
  </si>
  <si>
    <t>三城</t>
  </si>
  <si>
    <t>ミシロ</t>
  </si>
  <si>
    <t>MISHIRO</t>
  </si>
  <si>
    <t>森重</t>
  </si>
  <si>
    <t>琉聖</t>
  </si>
  <si>
    <t>モリシゲ</t>
  </si>
  <si>
    <t>MORISHIGE</t>
  </si>
  <si>
    <t>六斉</t>
  </si>
  <si>
    <t>リクセイ</t>
  </si>
  <si>
    <t>Rikusei</t>
  </si>
  <si>
    <t>尚哉</t>
  </si>
  <si>
    <t>相人</t>
  </si>
  <si>
    <t>アイト</t>
  </si>
  <si>
    <t>Aito</t>
  </si>
  <si>
    <t>数金</t>
  </si>
  <si>
    <t>大</t>
  </si>
  <si>
    <t>スガネ</t>
  </si>
  <si>
    <t>ダイ</t>
  </si>
  <si>
    <t>SUGANE</t>
  </si>
  <si>
    <t>Dai</t>
  </si>
  <si>
    <t>イワモト</t>
  </si>
  <si>
    <t>IWAMOTO</t>
  </si>
  <si>
    <t>綿野</t>
  </si>
  <si>
    <t>晃生</t>
  </si>
  <si>
    <t>ワタノ</t>
  </si>
  <si>
    <t>WATANO</t>
  </si>
  <si>
    <t>光瑠</t>
  </si>
  <si>
    <t>光咲</t>
  </si>
  <si>
    <t>ミサ</t>
  </si>
  <si>
    <t>Misa</t>
  </si>
  <si>
    <t>寛菜</t>
  </si>
  <si>
    <t>カンナ</t>
  </si>
  <si>
    <t>Kanna</t>
  </si>
  <si>
    <t>古賀</t>
  </si>
  <si>
    <t>ミヅキ</t>
  </si>
  <si>
    <t>川西</t>
  </si>
  <si>
    <t>彩巴</t>
  </si>
  <si>
    <t>カワニシ</t>
  </si>
  <si>
    <t>アヤハ</t>
  </si>
  <si>
    <t>KAWANISHI</t>
  </si>
  <si>
    <t>Ayaha</t>
  </si>
  <si>
    <t>樽木</t>
  </si>
  <si>
    <t>千楓</t>
  </si>
  <si>
    <t>タルキ</t>
  </si>
  <si>
    <t>TARUKI</t>
  </si>
  <si>
    <t>沙羅</t>
  </si>
  <si>
    <t>ムラマツ</t>
  </si>
  <si>
    <t>MURAMATSU</t>
  </si>
  <si>
    <t>黒須</t>
  </si>
  <si>
    <t>可奈美</t>
  </si>
  <si>
    <t>クロス</t>
  </si>
  <si>
    <t>KUROSU</t>
  </si>
  <si>
    <t>和知</t>
  </si>
  <si>
    <t>ワチ</t>
  </si>
  <si>
    <t>WACHI</t>
  </si>
  <si>
    <t>柿崎</t>
  </si>
  <si>
    <t>美涼</t>
  </si>
  <si>
    <t>カキザキ</t>
  </si>
  <si>
    <t>ミスズ</t>
  </si>
  <si>
    <t>KAKIZAKI</t>
  </si>
  <si>
    <t>Misuzu</t>
  </si>
  <si>
    <t>笠原</t>
  </si>
  <si>
    <t>楓二子</t>
  </si>
  <si>
    <t>カサハラ</t>
  </si>
  <si>
    <t>フウジコ</t>
  </si>
  <si>
    <t>KASAHARA</t>
  </si>
  <si>
    <t>Fujiko</t>
  </si>
  <si>
    <t>ハナ</t>
  </si>
  <si>
    <t>Hana</t>
  </si>
  <si>
    <t>コハル</t>
  </si>
  <si>
    <t>Koharu</t>
  </si>
  <si>
    <t>長舩</t>
  </si>
  <si>
    <t>萌夏</t>
  </si>
  <si>
    <t>オサフネ</t>
  </si>
  <si>
    <t>モエカ</t>
  </si>
  <si>
    <t>OSAFUNE</t>
  </si>
  <si>
    <t>Moeka</t>
  </si>
  <si>
    <t>ミナミ</t>
  </si>
  <si>
    <t>Minami</t>
  </si>
  <si>
    <t>マナミ</t>
  </si>
  <si>
    <t>Manami</t>
  </si>
  <si>
    <t>イズミダ</t>
  </si>
  <si>
    <t>ハルナ</t>
  </si>
  <si>
    <t>IZUMIDA</t>
  </si>
  <si>
    <t>Haruna</t>
  </si>
  <si>
    <t>ソリマチ</t>
  </si>
  <si>
    <t>SORIMACHI</t>
  </si>
  <si>
    <t>ウメハラ</t>
  </si>
  <si>
    <t>UMEHARA</t>
  </si>
  <si>
    <t>ヤハギ</t>
  </si>
  <si>
    <t>YAHAGI</t>
  </si>
  <si>
    <t>翔鷹</t>
  </si>
  <si>
    <t>ショウヨウ</t>
  </si>
  <si>
    <t>Shoyo</t>
  </si>
  <si>
    <t>セリカワ</t>
  </si>
  <si>
    <t>SERIKAWA</t>
  </si>
  <si>
    <t>カイ</t>
  </si>
  <si>
    <t>KAI</t>
  </si>
  <si>
    <t>Harut</t>
  </si>
  <si>
    <t>野崎</t>
  </si>
  <si>
    <t>壱太</t>
  </si>
  <si>
    <t>イチタ</t>
  </si>
  <si>
    <t>Ichita</t>
  </si>
  <si>
    <t>悟大</t>
  </si>
  <si>
    <t>ゴダイ</t>
  </si>
  <si>
    <t>Godai</t>
  </si>
  <si>
    <t>フクナガ</t>
  </si>
  <si>
    <t>FUKUNAGA</t>
  </si>
  <si>
    <t>名月</t>
  </si>
  <si>
    <t>ナヅキ</t>
  </si>
  <si>
    <t>Nazuki</t>
  </si>
  <si>
    <t>岩崎</t>
  </si>
  <si>
    <t>里咲</t>
  </si>
  <si>
    <t>イワサキ</t>
  </si>
  <si>
    <t>IWASAKI</t>
  </si>
  <si>
    <t>コタロウ</t>
  </si>
  <si>
    <t>燦佑</t>
  </si>
  <si>
    <t>キム</t>
  </si>
  <si>
    <t>チャヌ</t>
  </si>
  <si>
    <t>KIM</t>
  </si>
  <si>
    <t>Chanwoo</t>
  </si>
  <si>
    <t>星野</t>
  </si>
  <si>
    <t>佑斗</t>
  </si>
  <si>
    <t>ホシノ</t>
  </si>
  <si>
    <t>HOSHINO</t>
  </si>
  <si>
    <t>Kenta</t>
  </si>
  <si>
    <t>迅</t>
  </si>
  <si>
    <t>ジン</t>
  </si>
  <si>
    <t>Jin</t>
  </si>
  <si>
    <t>上野</t>
  </si>
  <si>
    <t>ウエノ</t>
  </si>
  <si>
    <t>UENO</t>
  </si>
  <si>
    <t>筒井</t>
  </si>
  <si>
    <t>琢人</t>
  </si>
  <si>
    <t>ツツイ</t>
  </si>
  <si>
    <t>TSUTSUI</t>
  </si>
  <si>
    <t>蒲地</t>
  </si>
  <si>
    <t>梨乃</t>
  </si>
  <si>
    <t>カモチ</t>
  </si>
  <si>
    <t>リノ</t>
  </si>
  <si>
    <t>KAMOCHI</t>
  </si>
  <si>
    <t>Rino</t>
  </si>
  <si>
    <t>大鶴</t>
  </si>
  <si>
    <t>美杏</t>
  </si>
  <si>
    <t>オオツル</t>
  </si>
  <si>
    <t>ビアン</t>
  </si>
  <si>
    <t>OHTSURU</t>
  </si>
  <si>
    <t>Bian</t>
  </si>
  <si>
    <t>杏香</t>
  </si>
  <si>
    <t>心晴</t>
  </si>
  <si>
    <t>ヨシカワ</t>
  </si>
  <si>
    <t>YOSHIKAWA</t>
  </si>
  <si>
    <t>オオツキ</t>
  </si>
  <si>
    <t>ウメノ</t>
  </si>
  <si>
    <t>UMENO</t>
  </si>
  <si>
    <t>田川</t>
  </si>
  <si>
    <t>健志郎</t>
  </si>
  <si>
    <t>タガワ</t>
  </si>
  <si>
    <t>ケンシロウ</t>
  </si>
  <si>
    <t>TAGAWA</t>
  </si>
  <si>
    <t>Kenshiro</t>
  </si>
  <si>
    <t>浅川</t>
  </si>
  <si>
    <t>昂太郎</t>
  </si>
  <si>
    <t>アサカワ</t>
  </si>
  <si>
    <t>ASAKAWA</t>
  </si>
  <si>
    <t>Koutarou</t>
  </si>
  <si>
    <t>ツカサ</t>
  </si>
  <si>
    <t>IGARASI</t>
  </si>
  <si>
    <t>Tukasa</t>
  </si>
  <si>
    <t>稲場</t>
  </si>
  <si>
    <t>健志</t>
  </si>
  <si>
    <t>泰河</t>
  </si>
  <si>
    <t>官匡</t>
  </si>
  <si>
    <t>キミタダ</t>
  </si>
  <si>
    <t>TANIGUTI</t>
  </si>
  <si>
    <t>Kimitada</t>
  </si>
  <si>
    <t>陽樹</t>
  </si>
  <si>
    <t>TUTIYA</t>
  </si>
  <si>
    <t>涼介</t>
  </si>
  <si>
    <t>Ryousuke</t>
  </si>
  <si>
    <t>穂乃花</t>
  </si>
  <si>
    <t>ANDOU</t>
  </si>
  <si>
    <t>ISIKAWA</t>
  </si>
  <si>
    <t>志乃</t>
  </si>
  <si>
    <t>シノ</t>
  </si>
  <si>
    <t>Sino</t>
  </si>
  <si>
    <t>イシイ</t>
  </si>
  <si>
    <t>ISHII</t>
  </si>
  <si>
    <t>イグチ</t>
  </si>
  <si>
    <t>ショウマ</t>
  </si>
  <si>
    <t>IGUCHI</t>
  </si>
  <si>
    <t>Shoma</t>
  </si>
  <si>
    <t>フミト</t>
  </si>
  <si>
    <t>OHTAKE</t>
  </si>
  <si>
    <t>Fumito</t>
  </si>
  <si>
    <t>陵太</t>
  </si>
  <si>
    <t>ヨウコ</t>
  </si>
  <si>
    <t>Yoko</t>
  </si>
  <si>
    <t>ﾊﾝﾌﾘｰｽﾞ</t>
  </si>
  <si>
    <t>ﾗｲｱﾝｼﾞｮﾝ</t>
  </si>
  <si>
    <t>ハンフリーズ</t>
  </si>
  <si>
    <t>ライアンジョン</t>
  </si>
  <si>
    <t>HUMPHREYS</t>
  </si>
  <si>
    <t>竜之介</t>
  </si>
  <si>
    <t>モトイ</t>
  </si>
  <si>
    <t>Motoi</t>
  </si>
  <si>
    <t>央人</t>
  </si>
  <si>
    <t>キョウ</t>
  </si>
  <si>
    <t>Kyo</t>
  </si>
  <si>
    <t>センゴク</t>
  </si>
  <si>
    <t>SENGOKU</t>
  </si>
  <si>
    <t>伴野</t>
  </si>
  <si>
    <t>琉元</t>
  </si>
  <si>
    <t>リュウゲン</t>
  </si>
  <si>
    <t>Ryugen</t>
  </si>
  <si>
    <t>チョウカイ</t>
  </si>
  <si>
    <t>CHOKAI</t>
  </si>
  <si>
    <t>檜物</t>
  </si>
  <si>
    <t>遼太朗</t>
  </si>
  <si>
    <t>ヒモノ</t>
  </si>
  <si>
    <t>HIMONO</t>
  </si>
  <si>
    <t>井田</t>
  </si>
  <si>
    <t>イダ</t>
  </si>
  <si>
    <t>IDA</t>
  </si>
  <si>
    <t>シマゾエ</t>
  </si>
  <si>
    <t>SHIMAZOE</t>
  </si>
  <si>
    <t>カヤマ</t>
  </si>
  <si>
    <t>KAYAMA</t>
  </si>
  <si>
    <t>阿波</t>
  </si>
  <si>
    <t>太郎</t>
  </si>
  <si>
    <t>アワ</t>
  </si>
  <si>
    <t>タロウ</t>
  </si>
  <si>
    <t>AWA</t>
  </si>
  <si>
    <t>Taro</t>
  </si>
  <si>
    <t>ケンスケ</t>
  </si>
  <si>
    <t>Kensuke</t>
  </si>
  <si>
    <t>ヤノ</t>
  </si>
  <si>
    <t>YANO</t>
  </si>
  <si>
    <t>直哉</t>
  </si>
  <si>
    <t>越津</t>
  </si>
  <si>
    <t>千絢</t>
  </si>
  <si>
    <t>コシヅ</t>
  </si>
  <si>
    <t>KOSHIDU</t>
  </si>
  <si>
    <t>中能</t>
  </si>
  <si>
    <t>璃音</t>
  </si>
  <si>
    <t>ナカノウ</t>
  </si>
  <si>
    <t>NAKANOU</t>
  </si>
  <si>
    <t>平林</t>
  </si>
  <si>
    <t>和佳奈</t>
  </si>
  <si>
    <t>ヒラバヤシ</t>
  </si>
  <si>
    <t>HIRABAYASHI</t>
  </si>
  <si>
    <t>セイ</t>
  </si>
  <si>
    <t>Sei</t>
  </si>
  <si>
    <t>ダイゴ</t>
  </si>
  <si>
    <t>Daigo</t>
  </si>
  <si>
    <t>Kenshin</t>
  </si>
  <si>
    <t>ヒラマ</t>
  </si>
  <si>
    <t>HIRAMA</t>
  </si>
  <si>
    <t>堤</t>
  </si>
  <si>
    <t>ツツミ</t>
  </si>
  <si>
    <t>TSUTSUMI</t>
  </si>
  <si>
    <t>西見</t>
  </si>
  <si>
    <t>元佑</t>
  </si>
  <si>
    <t>ニシミ</t>
  </si>
  <si>
    <t>ゲンスケ</t>
  </si>
  <si>
    <t>NISHIMI</t>
  </si>
  <si>
    <t>Gensuke</t>
  </si>
  <si>
    <t>モリカワ</t>
  </si>
  <si>
    <t>MORIKAWA</t>
  </si>
  <si>
    <t>健大</t>
  </si>
  <si>
    <t>ケンダイ</t>
  </si>
  <si>
    <t>Kendai</t>
  </si>
  <si>
    <t>雄太郎</t>
  </si>
  <si>
    <t>ヨシタカ</t>
  </si>
  <si>
    <t>Yoshitaka</t>
  </si>
  <si>
    <t>秀明</t>
  </si>
  <si>
    <t>アメミヤ</t>
  </si>
  <si>
    <t>AMEMIYA</t>
  </si>
  <si>
    <t>イブキ</t>
  </si>
  <si>
    <t>Ibuki</t>
  </si>
  <si>
    <t>藤山</t>
  </si>
  <si>
    <t>フジヤマ</t>
  </si>
  <si>
    <t>FUJIYAMA</t>
  </si>
  <si>
    <t>ミヒロ</t>
  </si>
  <si>
    <t>Mihiro</t>
  </si>
  <si>
    <t>由井</t>
  </si>
  <si>
    <t>佳音</t>
  </si>
  <si>
    <t>YUI</t>
  </si>
  <si>
    <t>芽衣</t>
  </si>
  <si>
    <t>リカ</t>
  </si>
  <si>
    <t>Rika</t>
  </si>
  <si>
    <t>西</t>
  </si>
  <si>
    <t>ニシ</t>
  </si>
  <si>
    <t>NISHI</t>
  </si>
  <si>
    <t>孝介</t>
  </si>
  <si>
    <t>Kosuke</t>
  </si>
  <si>
    <t>達尚</t>
  </si>
  <si>
    <t>タツヒサ</t>
  </si>
  <si>
    <t>Tatsuhisa</t>
  </si>
  <si>
    <t>行哉</t>
  </si>
  <si>
    <t>ユキヤ</t>
  </si>
  <si>
    <t>Yukiya</t>
  </si>
  <si>
    <t>松浦</t>
  </si>
  <si>
    <t>マツウラ</t>
  </si>
  <si>
    <t>MATSUURA</t>
  </si>
  <si>
    <t>陽斗</t>
  </si>
  <si>
    <t>SHIOTA</t>
  </si>
  <si>
    <t>泰士</t>
  </si>
  <si>
    <t>タイシ</t>
  </si>
  <si>
    <t>Taishi</t>
  </si>
  <si>
    <t>イシヤマ</t>
  </si>
  <si>
    <t>ISHIYAMA</t>
  </si>
  <si>
    <t>エイト</t>
  </si>
  <si>
    <t>Eito</t>
  </si>
  <si>
    <t>絢梨</t>
  </si>
  <si>
    <t>マユリ</t>
  </si>
  <si>
    <t>Mayuri</t>
  </si>
  <si>
    <t>柊子</t>
  </si>
  <si>
    <t>トウコ</t>
  </si>
  <si>
    <t>Touko</t>
  </si>
  <si>
    <t>雄也</t>
  </si>
  <si>
    <t>快翔</t>
  </si>
  <si>
    <t>伊澤</t>
  </si>
  <si>
    <t>悠仁</t>
  </si>
  <si>
    <t>イザワ</t>
  </si>
  <si>
    <t>IZAWA</t>
  </si>
  <si>
    <t>KATOU</t>
  </si>
  <si>
    <t>門坂</t>
  </si>
  <si>
    <t>カドサカ</t>
  </si>
  <si>
    <t>シュウスケ</t>
  </si>
  <si>
    <t>KADOSAKA</t>
  </si>
  <si>
    <t>Shusuke</t>
  </si>
  <si>
    <t>祥音</t>
  </si>
  <si>
    <t>ショヲン</t>
  </si>
  <si>
    <t>Showon</t>
  </si>
  <si>
    <t>泰進</t>
  </si>
  <si>
    <t>タイシン</t>
  </si>
  <si>
    <t>Taishin</t>
  </si>
  <si>
    <t>藤本</t>
  </si>
  <si>
    <t>フジモト</t>
  </si>
  <si>
    <t>FUJIMOTO</t>
  </si>
  <si>
    <t>リョウマ</t>
  </si>
  <si>
    <t>Ryoma</t>
  </si>
  <si>
    <t>Shuma</t>
  </si>
  <si>
    <t>イチキ</t>
  </si>
  <si>
    <t>ユミ</t>
  </si>
  <si>
    <t>ICHIKI</t>
  </si>
  <si>
    <t>Yumi</t>
  </si>
  <si>
    <t>安達</t>
  </si>
  <si>
    <t>アダチ</t>
  </si>
  <si>
    <t>ADACHI</t>
  </si>
  <si>
    <t>アイ</t>
  </si>
  <si>
    <t>Ai</t>
  </si>
  <si>
    <t>アミ</t>
  </si>
  <si>
    <t>Ami</t>
  </si>
  <si>
    <t>柳澤</t>
  </si>
  <si>
    <t>杏実</t>
  </si>
  <si>
    <t>ヤナギサワ</t>
  </si>
  <si>
    <t>YANAGISAWA</t>
  </si>
  <si>
    <t>ハギシマ</t>
  </si>
  <si>
    <t>マユ</t>
  </si>
  <si>
    <t>HAGISHIMA</t>
  </si>
  <si>
    <t>Mayu</t>
  </si>
  <si>
    <t>アサヒ</t>
  </si>
  <si>
    <t>Asahi</t>
  </si>
  <si>
    <t>ヒナコ</t>
  </si>
  <si>
    <t>Hinako</t>
  </si>
  <si>
    <t>ハタケナカ</t>
  </si>
  <si>
    <t>HATAKENAKA</t>
  </si>
  <si>
    <t>小雲</t>
  </si>
  <si>
    <t>律</t>
  </si>
  <si>
    <t>コクモ</t>
  </si>
  <si>
    <t>リツ</t>
  </si>
  <si>
    <t>KOKUMO</t>
  </si>
  <si>
    <t>Ritsu</t>
  </si>
  <si>
    <t>修広</t>
  </si>
  <si>
    <t>ノブヒロ</t>
  </si>
  <si>
    <t>Nobuhiro</t>
  </si>
  <si>
    <t>杉浦</t>
  </si>
  <si>
    <t>光</t>
  </si>
  <si>
    <t>スギウラ</t>
  </si>
  <si>
    <t>SUGIURA</t>
  </si>
  <si>
    <t>徳山</t>
  </si>
  <si>
    <t>佳孝</t>
  </si>
  <si>
    <t>トクヤマ</t>
  </si>
  <si>
    <t>TOKUYAMA</t>
  </si>
  <si>
    <t>難波</t>
  </si>
  <si>
    <t>胡太朗</t>
  </si>
  <si>
    <t>ナンバ</t>
  </si>
  <si>
    <t>NANBA</t>
  </si>
  <si>
    <t>南渕</t>
  </si>
  <si>
    <t>連太郎</t>
  </si>
  <si>
    <t>ミナブチ</t>
  </si>
  <si>
    <t>レンタロウ</t>
  </si>
  <si>
    <t>MINABUCHI</t>
  </si>
  <si>
    <t>Rentaro</t>
  </si>
  <si>
    <t>松川</t>
  </si>
  <si>
    <t>憲人</t>
  </si>
  <si>
    <t>マツカワ</t>
  </si>
  <si>
    <t>MATSUKAWA</t>
  </si>
  <si>
    <t>芳晴</t>
  </si>
  <si>
    <t>ヨシハル</t>
  </si>
  <si>
    <t>Yoshiharu</t>
  </si>
  <si>
    <t>涼大朗</t>
  </si>
  <si>
    <t>啓</t>
  </si>
  <si>
    <t>ヒロシ</t>
  </si>
  <si>
    <t>Hiroshi</t>
  </si>
  <si>
    <t>江本</t>
  </si>
  <si>
    <t>文香</t>
  </si>
  <si>
    <t>エモト</t>
  </si>
  <si>
    <t>EMOTO</t>
  </si>
  <si>
    <t>柏原</t>
  </si>
  <si>
    <t>愛珠</t>
  </si>
  <si>
    <t>カシワバラ</t>
  </si>
  <si>
    <t>アイミ</t>
  </si>
  <si>
    <t>KASHIWABARA</t>
  </si>
  <si>
    <t>Aimi</t>
  </si>
  <si>
    <t>亀﨑</t>
  </si>
  <si>
    <t>絢</t>
  </si>
  <si>
    <t>カメザキ</t>
  </si>
  <si>
    <t>KAMEZAKI</t>
  </si>
  <si>
    <t>采音</t>
  </si>
  <si>
    <t>カワタ</t>
  </si>
  <si>
    <t>コトネ</t>
  </si>
  <si>
    <t>KAWATA</t>
  </si>
  <si>
    <t>Kotone</t>
  </si>
  <si>
    <t>叶芽</t>
  </si>
  <si>
    <t>ヒトミ</t>
  </si>
  <si>
    <t>Hitomi</t>
  </si>
  <si>
    <t>乙音</t>
  </si>
  <si>
    <t>オトネ</t>
  </si>
  <si>
    <t>Otone</t>
  </si>
  <si>
    <t>絢子</t>
  </si>
  <si>
    <t>アヤコ</t>
  </si>
  <si>
    <t>Ayako</t>
  </si>
  <si>
    <t>城後</t>
  </si>
  <si>
    <t>菜緒</t>
  </si>
  <si>
    <t>ジョウゴ</t>
  </si>
  <si>
    <t>JOGO</t>
  </si>
  <si>
    <t>竹中</t>
  </si>
  <si>
    <t>タケナカ</t>
  </si>
  <si>
    <t>TAKENAKA</t>
  </si>
  <si>
    <t>稲村</t>
  </si>
  <si>
    <t>莉彩子</t>
  </si>
  <si>
    <t>イナムラ</t>
  </si>
  <si>
    <t>リサコ</t>
  </si>
  <si>
    <t>INAMURA</t>
  </si>
  <si>
    <t>Risako</t>
  </si>
  <si>
    <t>小倉</t>
  </si>
  <si>
    <t>早智</t>
  </si>
  <si>
    <t>オグラ</t>
  </si>
  <si>
    <t>サト</t>
  </si>
  <si>
    <t>OGURA</t>
  </si>
  <si>
    <t>Sato</t>
  </si>
  <si>
    <t>門脇</t>
  </si>
  <si>
    <t>未来</t>
  </si>
  <si>
    <t>カドワキ</t>
  </si>
  <si>
    <t>ミライ</t>
  </si>
  <si>
    <t>KADOWAKI</t>
  </si>
  <si>
    <t>Mirai</t>
  </si>
  <si>
    <t>莉花</t>
  </si>
  <si>
    <t>美尋</t>
  </si>
  <si>
    <t>江村</t>
  </si>
  <si>
    <t>エムラ</t>
  </si>
  <si>
    <t>EMURA</t>
  </si>
  <si>
    <t>茉央</t>
  </si>
  <si>
    <t>TSURUMI</t>
  </si>
  <si>
    <t>莉々彩</t>
  </si>
  <si>
    <t>リリサ</t>
  </si>
  <si>
    <t>Ririsa</t>
  </si>
  <si>
    <t>理圭</t>
  </si>
  <si>
    <t>菜々実</t>
  </si>
  <si>
    <t>種子島</t>
  </si>
  <si>
    <t>萌花</t>
  </si>
  <si>
    <t>タネガシマ</t>
  </si>
  <si>
    <t>TANEGASHIMA</t>
  </si>
  <si>
    <t>マスブチ</t>
  </si>
  <si>
    <t>MASUBUCHI</t>
  </si>
  <si>
    <t>シマヌキ</t>
  </si>
  <si>
    <t>エリコ</t>
  </si>
  <si>
    <t>SHIMANUKI</t>
  </si>
  <si>
    <t>Eriko</t>
  </si>
  <si>
    <t>モエミ</t>
  </si>
  <si>
    <t>Moemi</t>
  </si>
  <si>
    <t>ミワ</t>
  </si>
  <si>
    <t>MIWA</t>
  </si>
  <si>
    <t>オオゼキ</t>
  </si>
  <si>
    <t>ユマ</t>
  </si>
  <si>
    <t>OZEKI</t>
  </si>
  <si>
    <t>華音</t>
  </si>
  <si>
    <t>九津見</t>
  </si>
  <si>
    <t>美花</t>
  </si>
  <si>
    <t>クツミ</t>
  </si>
  <si>
    <t>ミカ</t>
  </si>
  <si>
    <t>KUTSUMI</t>
  </si>
  <si>
    <t>Mika</t>
  </si>
  <si>
    <t>塩入</t>
  </si>
  <si>
    <t>百葉</t>
  </si>
  <si>
    <t>シオイリ</t>
  </si>
  <si>
    <t>モモハ</t>
  </si>
  <si>
    <t>SHIOIRI</t>
  </si>
  <si>
    <t>Momoha</t>
  </si>
  <si>
    <t>ユウイチロウ</t>
  </si>
  <si>
    <t>Yuichiro</t>
  </si>
  <si>
    <t>ジョウジ</t>
  </si>
  <si>
    <t>Joji</t>
  </si>
  <si>
    <t>コウダ</t>
  </si>
  <si>
    <t>KODA</t>
  </si>
  <si>
    <t>多嶋</t>
  </si>
  <si>
    <t>タジマ</t>
  </si>
  <si>
    <t>TAJIMA</t>
  </si>
  <si>
    <t>藤定</t>
  </si>
  <si>
    <t>フジサダ</t>
  </si>
  <si>
    <t>FUJISADA</t>
  </si>
  <si>
    <t>一斗</t>
  </si>
  <si>
    <t>ケンモチ</t>
  </si>
  <si>
    <t>豪</t>
  </si>
  <si>
    <t>ゴウ</t>
  </si>
  <si>
    <t>Go</t>
  </si>
  <si>
    <t>荒山</t>
  </si>
  <si>
    <t>佑太</t>
  </si>
  <si>
    <t>アラヤマ</t>
  </si>
  <si>
    <t>ARAYAMA</t>
  </si>
  <si>
    <t>嵩生</t>
  </si>
  <si>
    <t>角</t>
  </si>
  <si>
    <t>カド</t>
  </si>
  <si>
    <t>KADO</t>
  </si>
  <si>
    <t>Kyousuke</t>
  </si>
  <si>
    <t>釼持</t>
  </si>
  <si>
    <t>KENMOCHI</t>
  </si>
  <si>
    <t>勇一郎</t>
  </si>
  <si>
    <t>コンドウ</t>
  </si>
  <si>
    <t>KONDO</t>
  </si>
  <si>
    <t>光翼</t>
  </si>
  <si>
    <t>SATOH</t>
  </si>
  <si>
    <t>森本</t>
  </si>
  <si>
    <t>貴洋</t>
  </si>
  <si>
    <t>モリモト</t>
  </si>
  <si>
    <t>MORIMOTO</t>
  </si>
  <si>
    <t>トシヤ</t>
  </si>
  <si>
    <t>Toshiya</t>
  </si>
  <si>
    <t>ムラバヤシ</t>
  </si>
  <si>
    <t>MURABAYASHI</t>
  </si>
  <si>
    <t>So</t>
  </si>
  <si>
    <t>瀬口</t>
  </si>
  <si>
    <t>史華</t>
  </si>
  <si>
    <t>セグチ</t>
  </si>
  <si>
    <t>SEGUCHI</t>
  </si>
  <si>
    <t>梨沙</t>
  </si>
  <si>
    <t>ゲン</t>
  </si>
  <si>
    <t>Gen</t>
  </si>
  <si>
    <t>コバヤカワ</t>
  </si>
  <si>
    <t>KOBAYAKAWA</t>
  </si>
  <si>
    <t>サクラザワ</t>
  </si>
  <si>
    <t>マサハル</t>
  </si>
  <si>
    <t>SAKURAZAWA</t>
  </si>
  <si>
    <t>Masaharu</t>
  </si>
  <si>
    <t>ミセ</t>
  </si>
  <si>
    <t>MISE</t>
  </si>
  <si>
    <t>ヤマシタ</t>
  </si>
  <si>
    <t>YAMASHITA</t>
  </si>
  <si>
    <t>平手</t>
  </si>
  <si>
    <t>奏空</t>
  </si>
  <si>
    <t>ヒラテ</t>
  </si>
  <si>
    <t>HIRATE</t>
  </si>
  <si>
    <t>オゼキ</t>
  </si>
  <si>
    <t>ノン</t>
  </si>
  <si>
    <t>Non</t>
  </si>
  <si>
    <t>クボブチ</t>
  </si>
  <si>
    <t>ルカ</t>
  </si>
  <si>
    <t>KUBOBUCHI</t>
  </si>
  <si>
    <t>Ruka</t>
  </si>
  <si>
    <t>ソアラ</t>
  </si>
  <si>
    <t>Soara</t>
  </si>
  <si>
    <t>ツカモト</t>
  </si>
  <si>
    <t>アユミ</t>
  </si>
  <si>
    <t>TSUKAMOTO</t>
  </si>
  <si>
    <t>Ayumi</t>
  </si>
  <si>
    <t>キヌカ</t>
  </si>
  <si>
    <t>Kinuka</t>
  </si>
  <si>
    <t>桃衣</t>
  </si>
  <si>
    <t>モモエ</t>
  </si>
  <si>
    <t>Momoe</t>
  </si>
  <si>
    <t>檜澤</t>
  </si>
  <si>
    <t>舞鈴</t>
  </si>
  <si>
    <t>ヒザワ</t>
  </si>
  <si>
    <t>マリン</t>
  </si>
  <si>
    <t>HIZAWA</t>
  </si>
  <si>
    <t>Marin</t>
  </si>
  <si>
    <t>嶌村</t>
  </si>
  <si>
    <t>シマムラ</t>
  </si>
  <si>
    <t>SHIMAMURA</t>
  </si>
  <si>
    <t>水上</t>
  </si>
  <si>
    <t>星治郎</t>
  </si>
  <si>
    <t>ミズカミ</t>
  </si>
  <si>
    <t>セイジロウ</t>
  </si>
  <si>
    <t>MIZUKAMI</t>
  </si>
  <si>
    <t>Seijiro</t>
  </si>
  <si>
    <t>ホンゴウ</t>
  </si>
  <si>
    <t>HONGO</t>
  </si>
  <si>
    <t>白倉</t>
  </si>
  <si>
    <t>シラクラ</t>
  </si>
  <si>
    <t>SHIRAKURA</t>
  </si>
  <si>
    <t>安斎</t>
  </si>
  <si>
    <t>アンザイ</t>
  </si>
  <si>
    <t>ANZAI</t>
  </si>
  <si>
    <t>勇人</t>
  </si>
  <si>
    <t>江藤</t>
  </si>
  <si>
    <t>エトウ</t>
  </si>
  <si>
    <t>ETO</t>
  </si>
  <si>
    <t>晃平</t>
  </si>
  <si>
    <t>OTA</t>
  </si>
  <si>
    <t>壷内</t>
  </si>
  <si>
    <t>海新</t>
  </si>
  <si>
    <t>ツボウチ</t>
  </si>
  <si>
    <t>カイシン</t>
  </si>
  <si>
    <t>TSUBOUCHI</t>
  </si>
  <si>
    <t>Kaishin</t>
  </si>
  <si>
    <t>寺田</t>
  </si>
  <si>
    <t>テラダ</t>
  </si>
  <si>
    <t>TERADA</t>
  </si>
  <si>
    <t>鴇﨑</t>
  </si>
  <si>
    <t>トキザキ</t>
  </si>
  <si>
    <t>TOKIZAKI</t>
  </si>
  <si>
    <t>佑汰</t>
  </si>
  <si>
    <t>航紀</t>
  </si>
  <si>
    <t>ヤマガミ</t>
  </si>
  <si>
    <t>YAMAGAMI</t>
  </si>
  <si>
    <t>ひなた</t>
  </si>
  <si>
    <t>梶田</t>
  </si>
  <si>
    <t>理杏</t>
  </si>
  <si>
    <t>カジタ</t>
  </si>
  <si>
    <t>リア</t>
  </si>
  <si>
    <t>KAJITA</t>
  </si>
  <si>
    <t>Ria</t>
  </si>
  <si>
    <t>諒子</t>
  </si>
  <si>
    <t>リョウコ</t>
  </si>
  <si>
    <t>Ryoko</t>
  </si>
  <si>
    <t>榛名</t>
  </si>
  <si>
    <t>ケイジ</t>
  </si>
  <si>
    <t>Keiji</t>
  </si>
  <si>
    <t>コウイチ</t>
  </si>
  <si>
    <t>Kouichi</t>
  </si>
  <si>
    <t>シュウ</t>
  </si>
  <si>
    <t>Shu</t>
  </si>
  <si>
    <t>楽人</t>
  </si>
  <si>
    <t>ガクト</t>
  </si>
  <si>
    <t>Gakuto</t>
  </si>
  <si>
    <t>知翔</t>
  </si>
  <si>
    <t>滝本</t>
  </si>
  <si>
    <t>智丹</t>
  </si>
  <si>
    <t>タキモト</t>
  </si>
  <si>
    <t>チタン</t>
  </si>
  <si>
    <t>TAKIMOTO</t>
  </si>
  <si>
    <t>Titan</t>
  </si>
  <si>
    <t>ヤタガイ</t>
  </si>
  <si>
    <t>YATAGAI</t>
  </si>
  <si>
    <t>知己</t>
  </si>
  <si>
    <t>ヨコタ</t>
  </si>
  <si>
    <t>YOKOTA</t>
  </si>
  <si>
    <t>将隆</t>
  </si>
  <si>
    <t>マサタカ</t>
  </si>
  <si>
    <t>Masataka</t>
  </si>
  <si>
    <t>世悟</t>
  </si>
  <si>
    <t>オオカワ</t>
  </si>
  <si>
    <t>セイゴ</t>
  </si>
  <si>
    <t>OKAWA</t>
  </si>
  <si>
    <t>Seigo</t>
  </si>
  <si>
    <t>高見</t>
  </si>
  <si>
    <t>佳代</t>
  </si>
  <si>
    <t>タカミ</t>
  </si>
  <si>
    <t>カヨ</t>
  </si>
  <si>
    <t>TAKAMI</t>
  </si>
  <si>
    <t>Kayo</t>
  </si>
  <si>
    <t>金森</t>
  </si>
  <si>
    <t>咲也子</t>
  </si>
  <si>
    <t>カナモリ</t>
  </si>
  <si>
    <t>サヤコ</t>
  </si>
  <si>
    <t>KANAMORI</t>
  </si>
  <si>
    <t>Sayako</t>
  </si>
  <si>
    <t>御園生</t>
  </si>
  <si>
    <t>千鶴</t>
  </si>
  <si>
    <t>ミソノウ</t>
  </si>
  <si>
    <t>チヅル</t>
  </si>
  <si>
    <t>MISONOU</t>
  </si>
  <si>
    <t>ツヅキ</t>
  </si>
  <si>
    <t>キヨマサ</t>
  </si>
  <si>
    <t>TSUZUKI</t>
  </si>
  <si>
    <t>Kiyomasa</t>
  </si>
  <si>
    <t>慎二郎</t>
  </si>
  <si>
    <t>シンジロウ</t>
  </si>
  <si>
    <t>Shinjiro</t>
  </si>
  <si>
    <t>板垣</t>
  </si>
  <si>
    <t>拓希</t>
  </si>
  <si>
    <t>イタガキ</t>
  </si>
  <si>
    <t>ITAGAKI</t>
  </si>
  <si>
    <t>晃仁</t>
  </si>
  <si>
    <t>アキヒト</t>
  </si>
  <si>
    <t>Akihito</t>
  </si>
  <si>
    <t>晟</t>
  </si>
  <si>
    <t>川﨑</t>
  </si>
  <si>
    <t>健介</t>
  </si>
  <si>
    <t>ナカタニ</t>
  </si>
  <si>
    <t>NAKATANI</t>
  </si>
  <si>
    <t>航己</t>
  </si>
  <si>
    <t>皓介</t>
  </si>
  <si>
    <t>オオキ</t>
  </si>
  <si>
    <t>OOKI</t>
  </si>
  <si>
    <t>川俣</t>
  </si>
  <si>
    <t>賢慎</t>
  </si>
  <si>
    <t>カワマタ</t>
  </si>
  <si>
    <t>KAWAMATA</t>
  </si>
  <si>
    <t>桑原</t>
  </si>
  <si>
    <t>蒼大</t>
  </si>
  <si>
    <t>KUWABARA</t>
  </si>
  <si>
    <t>賢育</t>
  </si>
  <si>
    <t>大月</t>
  </si>
  <si>
    <t>OOTSUKI</t>
  </si>
  <si>
    <t>ユラ</t>
  </si>
  <si>
    <t>Yura</t>
  </si>
  <si>
    <t>新巻</t>
  </si>
  <si>
    <t>アラマキ</t>
  </si>
  <si>
    <t>ARAMAKI</t>
  </si>
  <si>
    <t>大内</t>
  </si>
  <si>
    <t>紅葉</t>
  </si>
  <si>
    <t>オオウチ</t>
  </si>
  <si>
    <t>モミジ</t>
  </si>
  <si>
    <t>OUCHI</t>
  </si>
  <si>
    <t>Momiji</t>
  </si>
  <si>
    <t>咲七</t>
  </si>
  <si>
    <t>キシ</t>
  </si>
  <si>
    <t>サキナ</t>
  </si>
  <si>
    <t>KISHI</t>
  </si>
  <si>
    <t>Sakina</t>
  </si>
  <si>
    <t>黒沢</t>
  </si>
  <si>
    <t>莉央</t>
  </si>
  <si>
    <t>クロサワ</t>
  </si>
  <si>
    <t>KUROSAWA</t>
  </si>
  <si>
    <t>藤堂</t>
  </si>
  <si>
    <t>トウドウ</t>
  </si>
  <si>
    <t>TODO</t>
  </si>
  <si>
    <t>梨々香</t>
  </si>
  <si>
    <t>リリカ</t>
  </si>
  <si>
    <t>Ririka</t>
  </si>
  <si>
    <t>佳穂</t>
  </si>
  <si>
    <t>春原</t>
  </si>
  <si>
    <t>日菜子</t>
  </si>
  <si>
    <t>スハラ</t>
  </si>
  <si>
    <t>SUHARA</t>
  </si>
  <si>
    <t>丸物</t>
  </si>
  <si>
    <t>遥</t>
  </si>
  <si>
    <t>マルモノ</t>
  </si>
  <si>
    <t>MARUMONO</t>
  </si>
  <si>
    <t>颯音</t>
  </si>
  <si>
    <t>ハヤネ</t>
  </si>
  <si>
    <t>Hayane</t>
  </si>
  <si>
    <t>熙一朗</t>
  </si>
  <si>
    <t>ミヤケ</t>
  </si>
  <si>
    <t>キイチロウ</t>
  </si>
  <si>
    <t>MIYAKE</t>
  </si>
  <si>
    <t>Kiichiro</t>
  </si>
  <si>
    <t>西坂</t>
  </si>
  <si>
    <t>陽介</t>
  </si>
  <si>
    <t>ニシザカ</t>
  </si>
  <si>
    <t>NISHIZAKA</t>
  </si>
  <si>
    <t>熊倉</t>
  </si>
  <si>
    <t>裕人</t>
  </si>
  <si>
    <t>クマクラ</t>
  </si>
  <si>
    <t>KUMAKURA</t>
  </si>
  <si>
    <t>小田桐</t>
  </si>
  <si>
    <t>壮祐</t>
  </si>
  <si>
    <t>オダギリ</t>
  </si>
  <si>
    <t>ソウスケ</t>
  </si>
  <si>
    <t>ODAGIRI</t>
  </si>
  <si>
    <t>Sosuke</t>
  </si>
  <si>
    <t>宇田</t>
  </si>
  <si>
    <t>ウダ</t>
  </si>
  <si>
    <t>サユリ</t>
  </si>
  <si>
    <t>UDA</t>
  </si>
  <si>
    <t>Sayuri</t>
  </si>
  <si>
    <t>安宅</t>
  </si>
  <si>
    <t>美結</t>
  </si>
  <si>
    <t>アタギ</t>
  </si>
  <si>
    <t>ATAGI</t>
  </si>
  <si>
    <t>岸田</t>
  </si>
  <si>
    <t>菜津穂</t>
  </si>
  <si>
    <t>キシダ</t>
  </si>
  <si>
    <t>ナツホ</t>
  </si>
  <si>
    <t>KISHIDA</t>
  </si>
  <si>
    <t>Natsuho</t>
  </si>
  <si>
    <t>高原</t>
  </si>
  <si>
    <t>良佳</t>
  </si>
  <si>
    <t>前地</t>
  </si>
  <si>
    <t>美羽</t>
  </si>
  <si>
    <t>マエジ</t>
  </si>
  <si>
    <t>ミウ</t>
  </si>
  <si>
    <t>MAEJI</t>
  </si>
  <si>
    <t>Miu</t>
  </si>
  <si>
    <t>リョウカ</t>
  </si>
  <si>
    <t>Ryouka</t>
  </si>
  <si>
    <t>ｺｰｼﾊﾟﾃｨ</t>
  </si>
  <si>
    <t>ﾏｲﾄｩﾘｶﾙﾔﾆ</t>
  </si>
  <si>
    <t>エライジャ</t>
  </si>
  <si>
    <t>Elijah</t>
  </si>
  <si>
    <t>Ryan・john</t>
  </si>
  <si>
    <t>佳祐</t>
  </si>
  <si>
    <t>奥山</t>
  </si>
  <si>
    <t>音弦</t>
  </si>
  <si>
    <t>オクヤマ</t>
  </si>
  <si>
    <t>OKUYAMA</t>
  </si>
  <si>
    <t>空我</t>
  </si>
  <si>
    <t>クウガ</t>
  </si>
  <si>
    <t>Kuga</t>
  </si>
  <si>
    <t>川地</t>
  </si>
  <si>
    <t>カワジ</t>
  </si>
  <si>
    <t>KAWAJI</t>
  </si>
  <si>
    <t>ヒラキ</t>
  </si>
  <si>
    <t>HIRAKI</t>
  </si>
  <si>
    <t>藤枝</t>
  </si>
  <si>
    <t>隆之介</t>
  </si>
  <si>
    <t>フジエダ</t>
  </si>
  <si>
    <t>FUJIEDA</t>
  </si>
  <si>
    <t>・一番上の行（ピンク色の行）から順に，間を開けず入力してください。未入力の行が無いようにしてください。種目も左から順に入力してください。</t>
    <rPh sb="1" eb="3">
      <t>イチバン</t>
    </rPh>
    <rPh sb="3" eb="4">
      <t>ウエ</t>
    </rPh>
    <rPh sb="5" eb="6">
      <t>ギョウ</t>
    </rPh>
    <rPh sb="10" eb="11">
      <t>イロ</t>
    </rPh>
    <rPh sb="12" eb="13">
      <t>ギョウ</t>
    </rPh>
    <rPh sb="16" eb="17">
      <t>ジュン</t>
    </rPh>
    <rPh sb="19" eb="20">
      <t>アイダ</t>
    </rPh>
    <rPh sb="21" eb="22">
      <t>ア</t>
    </rPh>
    <rPh sb="24" eb="26">
      <t>ニュウリョク</t>
    </rPh>
    <rPh sb="33" eb="36">
      <t>ミニュウリョク</t>
    </rPh>
    <rPh sb="37" eb="38">
      <t>ギョウ</t>
    </rPh>
    <rPh sb="39" eb="40">
      <t>ナ</t>
    </rPh>
    <rPh sb="51" eb="53">
      <t>シュモク</t>
    </rPh>
    <rPh sb="54" eb="55">
      <t>ヒダリ</t>
    </rPh>
    <rPh sb="57" eb="58">
      <t>ジュン</t>
    </rPh>
    <rPh sb="59" eb="61">
      <t>ニュウリョク</t>
    </rPh>
    <phoneticPr fontId="3"/>
  </si>
  <si>
    <t>※今回は中学生のエントリーができません。</t>
  </si>
  <si>
    <t>※今回は中学生のエントリーができます。</t>
    <phoneticPr fontId="3"/>
  </si>
  <si>
    <t>生年</t>
    <rPh sb="0" eb="2">
      <t>セイネン</t>
    </rPh>
    <phoneticPr fontId="3"/>
  </si>
  <si>
    <t>ｽﾏｼﾞｪﾝﾇｨ</t>
  </si>
  <si>
    <t>作左部</t>
  </si>
  <si>
    <t>俊祐</t>
  </si>
  <si>
    <t>中里</t>
  </si>
  <si>
    <t>天祐</t>
  </si>
  <si>
    <t>ナカサト</t>
  </si>
  <si>
    <t>NAKASATO</t>
  </si>
  <si>
    <t>平松</t>
  </si>
  <si>
    <t>ヒラマツ</t>
  </si>
  <si>
    <t>HIRAMATU</t>
  </si>
  <si>
    <t>浅間</t>
  </si>
  <si>
    <t>友貴人</t>
  </si>
  <si>
    <t>アサマ</t>
  </si>
  <si>
    <t>ASAMA</t>
  </si>
  <si>
    <t>久住</t>
  </si>
  <si>
    <t>クスミ</t>
  </si>
  <si>
    <t>KUSUMI</t>
  </si>
  <si>
    <t>啓友</t>
  </si>
  <si>
    <t>宿利</t>
  </si>
  <si>
    <t>礼弥</t>
  </si>
  <si>
    <t>シュクリ</t>
  </si>
  <si>
    <t>レイヤ</t>
  </si>
  <si>
    <t>SYUKURI</t>
  </si>
  <si>
    <t>Reiya</t>
  </si>
  <si>
    <t>倖志</t>
  </si>
  <si>
    <t>コウシ</t>
  </si>
  <si>
    <t>Kosi</t>
  </si>
  <si>
    <t>朝陽</t>
  </si>
  <si>
    <t>耀大</t>
  </si>
  <si>
    <t>ヨウダイ</t>
  </si>
  <si>
    <t>Youdai</t>
  </si>
  <si>
    <t>元木</t>
  </si>
  <si>
    <t>モトキ</t>
  </si>
  <si>
    <t>MOTOKI</t>
  </si>
  <si>
    <t>赤峰</t>
  </si>
  <si>
    <t>アカミネ</t>
  </si>
  <si>
    <t>AKAMINE</t>
  </si>
  <si>
    <t>水戸</t>
  </si>
  <si>
    <t>巧海</t>
  </si>
  <si>
    <t>陸未</t>
  </si>
  <si>
    <t>リクミ</t>
  </si>
  <si>
    <t>Rikumi</t>
  </si>
  <si>
    <t>市岡</t>
  </si>
  <si>
    <t>イチオカ</t>
  </si>
  <si>
    <t>ICHIOKA</t>
  </si>
  <si>
    <t>クラワラ</t>
  </si>
  <si>
    <t>吉松</t>
  </si>
  <si>
    <t>ヨシマツ</t>
  </si>
  <si>
    <t>YOSHIMATSU</t>
  </si>
  <si>
    <t>Haduki</t>
  </si>
  <si>
    <t>春季</t>
    <rPh sb="0" eb="2">
      <t>シュンキ</t>
    </rPh>
    <phoneticPr fontId="3"/>
  </si>
  <si>
    <t>支部予選</t>
    <rPh sb="0" eb="2">
      <t>シブ</t>
    </rPh>
    <rPh sb="2" eb="4">
      <t>ヨセン</t>
    </rPh>
    <phoneticPr fontId="3"/>
  </si>
  <si>
    <t>学年別</t>
    <rPh sb="0" eb="3">
      <t>ガクネンベツ</t>
    </rPh>
    <phoneticPr fontId="3"/>
  </si>
  <si>
    <t>夏季</t>
    <rPh sb="0" eb="2">
      <t>カキ</t>
    </rPh>
    <phoneticPr fontId="3"/>
  </si>
  <si>
    <t>支部新人</t>
    <rPh sb="0" eb="2">
      <t>シブ</t>
    </rPh>
    <rPh sb="2" eb="4">
      <t>シンジン</t>
    </rPh>
    <phoneticPr fontId="3"/>
  </si>
  <si>
    <t>秋季</t>
    <rPh sb="0" eb="2">
      <t>シュウキ</t>
    </rPh>
    <phoneticPr fontId="3"/>
  </si>
  <si>
    <t>男子100m</t>
    <rPh sb="0" eb="2">
      <t>ダンシ</t>
    </rPh>
    <phoneticPr fontId="2"/>
  </si>
  <si>
    <t>男子200m</t>
    <rPh sb="0" eb="2">
      <t>ダンシ</t>
    </rPh>
    <phoneticPr fontId="2"/>
  </si>
  <si>
    <t>男子400m</t>
    <rPh sb="0" eb="2">
      <t>ダンシ</t>
    </rPh>
    <phoneticPr fontId="2"/>
  </si>
  <si>
    <t>男子800m</t>
    <rPh sb="0" eb="2">
      <t>ダンシ</t>
    </rPh>
    <phoneticPr fontId="2"/>
  </si>
  <si>
    <t>男子1500m</t>
    <rPh sb="0" eb="2">
      <t>ダンシ</t>
    </rPh>
    <phoneticPr fontId="2"/>
  </si>
  <si>
    <t>男子走高跳</t>
    <rPh sb="0" eb="2">
      <t>ダンシ</t>
    </rPh>
    <rPh sb="2" eb="3">
      <t>ソウ</t>
    </rPh>
    <rPh sb="3" eb="4">
      <t>タカ</t>
    </rPh>
    <rPh sb="4" eb="5">
      <t>チョウ</t>
    </rPh>
    <phoneticPr fontId="2"/>
  </si>
  <si>
    <t>男子走幅跳</t>
    <rPh sb="0" eb="2">
      <t>ダンシ</t>
    </rPh>
    <rPh sb="2" eb="3">
      <t>ハシ</t>
    </rPh>
    <rPh sb="3" eb="5">
      <t>ハバト</t>
    </rPh>
    <phoneticPr fontId="2"/>
  </si>
  <si>
    <t>男子三段跳</t>
    <rPh sb="0" eb="2">
      <t>ダンシ</t>
    </rPh>
    <rPh sb="2" eb="5">
      <t>サンダントビ</t>
    </rPh>
    <phoneticPr fontId="2"/>
  </si>
  <si>
    <t>男子砲丸投</t>
    <rPh sb="0" eb="2">
      <t>ダンシ</t>
    </rPh>
    <rPh sb="2" eb="5">
      <t>ホウガンナゲ</t>
    </rPh>
    <phoneticPr fontId="2"/>
  </si>
  <si>
    <t>男子円盤投</t>
    <rPh sb="0" eb="2">
      <t>ダンシ</t>
    </rPh>
    <rPh sb="2" eb="5">
      <t>エンバンナゲ</t>
    </rPh>
    <phoneticPr fontId="2"/>
  </si>
  <si>
    <t>女子走高跳</t>
    <rPh sb="2" eb="3">
      <t>ソウ</t>
    </rPh>
    <rPh sb="3" eb="4">
      <t>タカ</t>
    </rPh>
    <rPh sb="4" eb="5">
      <t>チョウ</t>
    </rPh>
    <phoneticPr fontId="2"/>
  </si>
  <si>
    <t>女子走幅跳</t>
    <rPh sb="2" eb="3">
      <t>ハシ</t>
    </rPh>
    <rPh sb="3" eb="5">
      <t>ハバト</t>
    </rPh>
    <phoneticPr fontId="2"/>
  </si>
  <si>
    <t>女子砲丸投</t>
    <rPh sb="2" eb="5">
      <t>ホウガンナゲ</t>
    </rPh>
    <phoneticPr fontId="2"/>
  </si>
  <si>
    <t>女子円盤投</t>
    <rPh sb="2" eb="5">
      <t>エンバンナゲ</t>
    </rPh>
    <phoneticPr fontId="2"/>
  </si>
  <si>
    <t>女子やり投</t>
    <rPh sb="4" eb="5">
      <t>ナ</t>
    </rPh>
    <phoneticPr fontId="2"/>
  </si>
  <si>
    <t>※学校で男女各1部（男女出場校は２部）のプログラム購入が必要です。
　追加で必要な学校は追加の欄に冊数を入力してください。</t>
    <rPh sb="1" eb="3">
      <t>ガッコウ</t>
    </rPh>
    <rPh sb="4" eb="6">
      <t>ダンジョ</t>
    </rPh>
    <rPh sb="6" eb="7">
      <t>カク</t>
    </rPh>
    <rPh sb="8" eb="9">
      <t>ブ</t>
    </rPh>
    <rPh sb="10" eb="12">
      <t>ダンジョ</t>
    </rPh>
    <rPh sb="12" eb="15">
      <t>シュツジョウコウ</t>
    </rPh>
    <rPh sb="17" eb="18">
      <t>ブ</t>
    </rPh>
    <rPh sb="25" eb="27">
      <t>コウニュウ</t>
    </rPh>
    <rPh sb="28" eb="30">
      <t>ヒツヨウ</t>
    </rPh>
    <rPh sb="35" eb="37">
      <t>ツイカ</t>
    </rPh>
    <rPh sb="38" eb="40">
      <t>ヒツヨウ</t>
    </rPh>
    <rPh sb="41" eb="43">
      <t>ガッコウ</t>
    </rPh>
    <rPh sb="44" eb="46">
      <t>ツイカ</t>
    </rPh>
    <rPh sb="47" eb="48">
      <t>ラン</t>
    </rPh>
    <rPh sb="49" eb="51">
      <t>サツスウ</t>
    </rPh>
    <rPh sb="52" eb="54">
      <t>ニュウリョク</t>
    </rPh>
    <phoneticPr fontId="3"/>
  </si>
  <si>
    <t>＋</t>
    <phoneticPr fontId="3"/>
  </si>
  <si>
    <t>冊</t>
    <rPh sb="0" eb="1">
      <t>サツ</t>
    </rPh>
    <phoneticPr fontId="3"/>
  </si>
  <si>
    <r>
      <t>冊</t>
    </r>
    <r>
      <rPr>
        <b/>
        <sz val="8"/>
        <color rgb="FFFF0000"/>
        <rFont val="ＭＳ Ｐゴシック"/>
        <family val="3"/>
        <charset val="128"/>
      </rPr>
      <t>購入</t>
    </r>
    <r>
      <rPr>
        <sz val="8"/>
        <rFont val="ＭＳ Ｐゴシック"/>
        <family val="3"/>
        <charset val="128"/>
      </rPr>
      <t>します。</t>
    </r>
    <rPh sb="0" eb="1">
      <t>サツ</t>
    </rPh>
    <rPh sb="1" eb="3">
      <t>コウニュウ</t>
    </rPh>
    <phoneticPr fontId="3"/>
  </si>
  <si>
    <r>
      <t>冊</t>
    </r>
    <r>
      <rPr>
        <b/>
        <sz val="8"/>
        <color rgb="FFFF0000"/>
        <rFont val="ＭＳ Ｐゴシック"/>
        <family val="3"/>
        <charset val="128"/>
      </rPr>
      <t>購入</t>
    </r>
    <r>
      <rPr>
        <sz val="8"/>
        <rFont val="ＭＳ Ｐゴシック"/>
        <family val="3"/>
        <charset val="128"/>
      </rPr>
      <t>します。　　　訂正は学校情報のシートから</t>
    </r>
    <rPh sb="0" eb="1">
      <t>サツ</t>
    </rPh>
    <rPh sb="1" eb="3">
      <t>コウニュウ</t>
    </rPh>
    <rPh sb="10" eb="12">
      <t>テイセイ</t>
    </rPh>
    <rPh sb="13" eb="15">
      <t>ガッコウ</t>
    </rPh>
    <rPh sb="15" eb="17">
      <t>ジョウホウ</t>
    </rPh>
    <phoneticPr fontId="3"/>
  </si>
  <si>
    <t>ﾌﾟﾛｸﾞﾗﾑ（追加含）</t>
    <rPh sb="8" eb="10">
      <t>ツイカ</t>
    </rPh>
    <rPh sb="10" eb="11">
      <t>フク</t>
    </rPh>
    <phoneticPr fontId="7"/>
  </si>
  <si>
    <t>区部①高校生夏季競技会</t>
    <rPh sb="0" eb="2">
      <t>クブ</t>
    </rPh>
    <rPh sb="3" eb="6">
      <t>コウコウセイ</t>
    </rPh>
    <rPh sb="6" eb="8">
      <t>カキ</t>
    </rPh>
    <rPh sb="8" eb="11">
      <t>キョウギカイ</t>
    </rPh>
    <phoneticPr fontId="3"/>
  </si>
  <si>
    <t>０．プログラム代は有料です。男女各１部以上の購入をお願いします。</t>
    <rPh sb="7" eb="8">
      <t>ダイ</t>
    </rPh>
    <rPh sb="9" eb="11">
      <t>ユウリョウ</t>
    </rPh>
    <rPh sb="14" eb="16">
      <t>ダンジョ</t>
    </rPh>
    <rPh sb="16" eb="17">
      <t>カク</t>
    </rPh>
    <rPh sb="18" eb="19">
      <t>ブ</t>
    </rPh>
    <rPh sb="19" eb="21">
      <t>イジョウ</t>
    </rPh>
    <rPh sb="22" eb="24">
      <t>コウニュウ</t>
    </rPh>
    <rPh sb="26" eb="27">
      <t>ネガ</t>
    </rPh>
    <phoneticPr fontId="3"/>
  </si>
  <si>
    <t>～</t>
    <phoneticPr fontId="3"/>
  </si>
  <si>
    <t>振込先</t>
    <rPh sb="0" eb="3">
      <t>フリコミサキ</t>
    </rPh>
    <phoneticPr fontId="3"/>
  </si>
  <si>
    <t>口座番号：００１５０－４－１２２６２２</t>
    <rPh sb="0" eb="2">
      <t>コウザ</t>
    </rPh>
    <rPh sb="2" eb="4">
      <t>バンゴウ</t>
    </rPh>
    <phoneticPr fontId="3"/>
  </si>
  <si>
    <t>加入者名：東京陸上競技協会</t>
    <rPh sb="0" eb="3">
      <t>カニュウシャ</t>
    </rPh>
    <rPh sb="3" eb="4">
      <t>メイ</t>
    </rPh>
    <rPh sb="5" eb="7">
      <t>トウキョウ</t>
    </rPh>
    <rPh sb="7" eb="9">
      <t>リクジョウ</t>
    </rPh>
    <rPh sb="9" eb="11">
      <t>キョウギ</t>
    </rPh>
    <rPh sb="11" eb="13">
      <t>キョウカイ</t>
    </rPh>
    <phoneticPr fontId="3"/>
  </si>
  <si>
    <t>※　払い込まれた参加費等は原則として返金しない。</t>
    <rPh sb="2" eb="3">
      <t>ハラ</t>
    </rPh>
    <rPh sb="4" eb="5">
      <t>コ</t>
    </rPh>
    <rPh sb="8" eb="11">
      <t>サンカヒ</t>
    </rPh>
    <rPh sb="11" eb="12">
      <t>トウ</t>
    </rPh>
    <rPh sb="13" eb="15">
      <t>ゲンソク</t>
    </rPh>
    <rPh sb="18" eb="20">
      <t>ヘンキン</t>
    </rPh>
    <phoneticPr fontId="3"/>
  </si>
  <si>
    <t>※　当協会として領収書は発行しない。郵便局で受取った払込受領証が参加料の領収書となる。</t>
    <rPh sb="2" eb="5">
      <t>トウキョウカイ</t>
    </rPh>
    <rPh sb="8" eb="11">
      <t>リョウシュウショ</t>
    </rPh>
    <rPh sb="12" eb="14">
      <t>ハッコウ</t>
    </rPh>
    <rPh sb="18" eb="21">
      <t>ユウビンキョク</t>
    </rPh>
    <rPh sb="22" eb="24">
      <t>ウケト</t>
    </rPh>
    <rPh sb="26" eb="28">
      <t>ハライコミ</t>
    </rPh>
    <rPh sb="28" eb="31">
      <t>ジュリョウショウ</t>
    </rPh>
    <rPh sb="32" eb="35">
      <t>サンカリョウ</t>
    </rPh>
    <rPh sb="36" eb="39">
      <t>リョウシュウショ</t>
    </rPh>
    <phoneticPr fontId="3"/>
  </si>
  <si>
    <t>※　大会申込用紙提出の際，払込受領証のコピーを書類と共に提出すること。</t>
    <rPh sb="2" eb="4">
      <t>タイカイ</t>
    </rPh>
    <rPh sb="4" eb="6">
      <t>モウシコミ</t>
    </rPh>
    <rPh sb="6" eb="8">
      <t>ヨウシ</t>
    </rPh>
    <rPh sb="8" eb="10">
      <t>テイシュツ</t>
    </rPh>
    <rPh sb="11" eb="12">
      <t>サイ</t>
    </rPh>
    <rPh sb="13" eb="15">
      <t>ハライコミ</t>
    </rPh>
    <rPh sb="15" eb="18">
      <t>ジュリョウショウ</t>
    </rPh>
    <rPh sb="23" eb="25">
      <t>ショルイ</t>
    </rPh>
    <rPh sb="26" eb="27">
      <t>トモ</t>
    </rPh>
    <rPh sb="28" eb="30">
      <t>テイシュツ</t>
    </rPh>
    <phoneticPr fontId="3"/>
  </si>
  <si>
    <t>２．参加代金の支払いについて</t>
    <rPh sb="2" eb="4">
      <t>サンカ</t>
    </rPh>
    <rPh sb="4" eb="6">
      <t>ダイキン</t>
    </rPh>
    <rPh sb="7" eb="9">
      <t>シハラ</t>
    </rPh>
    <phoneticPr fontId="3"/>
  </si>
  <si>
    <t>３．大会申込用紙および払込受領書（コピー）の提出について</t>
    <rPh sb="11" eb="13">
      <t>ハライコミ</t>
    </rPh>
    <rPh sb="13" eb="16">
      <t>ジュリョウショ</t>
    </rPh>
    <phoneticPr fontId="3"/>
  </si>
  <si>
    <t>４．ファイルの入力方法と保存方法について</t>
    <rPh sb="7" eb="9">
      <t>ニュウリョク</t>
    </rPh>
    <rPh sb="9" eb="11">
      <t>ホウホウ</t>
    </rPh>
    <rPh sb="12" eb="14">
      <t>ホゾン</t>
    </rPh>
    <rPh sb="14" eb="16">
      <t>ホウホウ</t>
    </rPh>
    <phoneticPr fontId="3"/>
  </si>
  <si>
    <t>お願い：送信メールの題名と添付ファイルのファイル名は下記の指示に従ってください。</t>
    <rPh sb="1" eb="2">
      <t>ネガ</t>
    </rPh>
    <rPh sb="4" eb="6">
      <t>ソウシン</t>
    </rPh>
    <rPh sb="10" eb="12">
      <t>ダイメイ</t>
    </rPh>
    <rPh sb="13" eb="15">
      <t>テンプ</t>
    </rPh>
    <rPh sb="24" eb="25">
      <t>メイ</t>
    </rPh>
    <rPh sb="26" eb="28">
      <t>カキ</t>
    </rPh>
    <rPh sb="29" eb="31">
      <t>シジ</t>
    </rPh>
    <rPh sb="32" eb="33">
      <t>シタガ</t>
    </rPh>
    <phoneticPr fontId="3"/>
  </si>
  <si>
    <r>
      <t>メールを送信する際の</t>
    </r>
    <r>
      <rPr>
        <b/>
        <sz val="28"/>
        <rFont val="ＭＳ Ｐゴシック"/>
        <family val="3"/>
        <charset val="128"/>
      </rPr>
      <t>メールの件名</t>
    </r>
    <r>
      <rPr>
        <b/>
        <sz val="16"/>
        <rFont val="ＭＳ Ｐゴシック"/>
        <family val="3"/>
        <charset val="128"/>
      </rPr>
      <t>もファイル名と同じものを使用してください。</t>
    </r>
    <rPh sb="4" eb="6">
      <t>ソウシン</t>
    </rPh>
    <rPh sb="8" eb="9">
      <t>サイ</t>
    </rPh>
    <rPh sb="14" eb="16">
      <t>ケンメイ</t>
    </rPh>
    <rPh sb="21" eb="22">
      <t>メイ</t>
    </rPh>
    <rPh sb="23" eb="24">
      <t>オナ</t>
    </rPh>
    <rPh sb="28" eb="30">
      <t>シヨウ</t>
    </rPh>
    <phoneticPr fontId="3"/>
  </si>
  <si>
    <t>②学校情報の入力</t>
    <rPh sb="1" eb="3">
      <t>ガッコウ</t>
    </rPh>
    <rPh sb="3" eb="5">
      <t>ジョウホウ</t>
    </rPh>
    <rPh sb="6" eb="8">
      <t>ニュウリョク</t>
    </rPh>
    <phoneticPr fontId="3"/>
  </si>
  <si>
    <t>③選手エントリー情報</t>
    <rPh sb="1" eb="3">
      <t>センシュ</t>
    </rPh>
    <rPh sb="8" eb="10">
      <t>ジョウホウ</t>
    </rPh>
    <phoneticPr fontId="3"/>
  </si>
  <si>
    <t>緑色のセルに学校情報の入力をし，プログラムを更に追加で購入する場合には，追加するプログラムの冊数を入力してください。</t>
    <rPh sb="0" eb="2">
      <t>ミドリイロ</t>
    </rPh>
    <rPh sb="6" eb="8">
      <t>ガッコウ</t>
    </rPh>
    <rPh sb="8" eb="10">
      <t>ジョウホウ</t>
    </rPh>
    <rPh sb="11" eb="13">
      <t>ニュウリョク</t>
    </rPh>
    <rPh sb="22" eb="23">
      <t>サラ</t>
    </rPh>
    <rPh sb="24" eb="26">
      <t>ツイカ</t>
    </rPh>
    <rPh sb="27" eb="29">
      <t>コウニュウ</t>
    </rPh>
    <rPh sb="31" eb="33">
      <t>バアイ</t>
    </rPh>
    <rPh sb="36" eb="38">
      <t>ツイカ</t>
    </rPh>
    <rPh sb="46" eb="48">
      <t>サツスウ</t>
    </rPh>
    <rPh sb="49" eb="51">
      <t>ニュウリョク</t>
    </rPh>
    <phoneticPr fontId="3"/>
  </si>
  <si>
    <t>（東京陸恊クラブとして出場する場合でも，在学中の学校の情報を必ず入力してください。）</t>
    <rPh sb="1" eb="3">
      <t>トウキョウ</t>
    </rPh>
    <rPh sb="3" eb="4">
      <t>リク</t>
    </rPh>
    <rPh sb="4" eb="5">
      <t>オビヤ</t>
    </rPh>
    <rPh sb="11" eb="13">
      <t>シュツジョウ</t>
    </rPh>
    <rPh sb="15" eb="17">
      <t>バアイ</t>
    </rPh>
    <rPh sb="20" eb="23">
      <t>ザイガクチュウ</t>
    </rPh>
    <rPh sb="24" eb="26">
      <t>ガッコウ</t>
    </rPh>
    <rPh sb="27" eb="29">
      <t>ジョウホウ</t>
    </rPh>
    <rPh sb="30" eb="31">
      <t>カナラ</t>
    </rPh>
    <rPh sb="32" eb="34">
      <t>ニュウリョク</t>
    </rPh>
    <phoneticPr fontId="3"/>
  </si>
  <si>
    <t>①学校としての出場が認められないために，東京陸恊クラブに加入して出場する場合には，チェックを入れてください。</t>
    <rPh sb="1" eb="3">
      <t>ガッコウ</t>
    </rPh>
    <rPh sb="7" eb="9">
      <t>シュツジョウ</t>
    </rPh>
    <rPh sb="10" eb="11">
      <t>ミト</t>
    </rPh>
    <rPh sb="20" eb="22">
      <t>トウキョウ</t>
    </rPh>
    <rPh sb="22" eb="23">
      <t>リク</t>
    </rPh>
    <rPh sb="23" eb="24">
      <t>オビヤ</t>
    </rPh>
    <rPh sb="28" eb="30">
      <t>カニュウ</t>
    </rPh>
    <rPh sb="32" eb="34">
      <t>シュツジョウ</t>
    </rPh>
    <rPh sb="36" eb="38">
      <t>バアイ</t>
    </rPh>
    <rPh sb="46" eb="47">
      <t>イ</t>
    </rPh>
    <phoneticPr fontId="3"/>
  </si>
  <si>
    <t>（申し込み人数分の登録費：1人500円：が必要です。大会参加費と一緒に振り込んでください。）</t>
    <rPh sb="26" eb="28">
      <t>タイカイ</t>
    </rPh>
    <rPh sb="28" eb="30">
      <t>サンカ</t>
    </rPh>
    <rPh sb="30" eb="31">
      <t>ヒ</t>
    </rPh>
    <rPh sb="32" eb="34">
      <t>イッショ</t>
    </rPh>
    <rPh sb="35" eb="36">
      <t>フ</t>
    </rPh>
    <rPh sb="37" eb="38">
      <t>コ</t>
    </rPh>
    <phoneticPr fontId="3"/>
  </si>
  <si>
    <t>（エントリー票を完成させると男子校・女子校は１部，男女校は２部のプログラム代が自動的に反映されます。追加分のみ直接入力してください。）</t>
    <rPh sb="6" eb="7">
      <t>ヒョウ</t>
    </rPh>
    <rPh sb="8" eb="10">
      <t>カンセイ</t>
    </rPh>
    <rPh sb="14" eb="17">
      <t>ダンシコウ</t>
    </rPh>
    <rPh sb="18" eb="20">
      <t>ジョシ</t>
    </rPh>
    <rPh sb="20" eb="21">
      <t>コウ</t>
    </rPh>
    <rPh sb="23" eb="24">
      <t>ブ</t>
    </rPh>
    <rPh sb="25" eb="27">
      <t>ダンジョ</t>
    </rPh>
    <rPh sb="27" eb="28">
      <t>コウ</t>
    </rPh>
    <rPh sb="30" eb="31">
      <t>ブ</t>
    </rPh>
    <rPh sb="37" eb="38">
      <t>ダイ</t>
    </rPh>
    <rPh sb="39" eb="42">
      <t>ジドウテキ</t>
    </rPh>
    <rPh sb="43" eb="45">
      <t>ハンエイ</t>
    </rPh>
    <rPh sb="50" eb="52">
      <t>ツイカ</t>
    </rPh>
    <rPh sb="52" eb="53">
      <t>ブン</t>
    </rPh>
    <rPh sb="55" eb="57">
      <t>チョクセツ</t>
    </rPh>
    <rPh sb="57" eb="59">
      <t>ニュウリョク</t>
    </rPh>
    <phoneticPr fontId="3"/>
  </si>
  <si>
    <t>申込責任者
（学校で申込む場合は顧問）</t>
    <rPh sb="0" eb="2">
      <t>モウシコミ</t>
    </rPh>
    <rPh sb="2" eb="5">
      <t>セキニンシャ</t>
    </rPh>
    <rPh sb="7" eb="9">
      <t>ガッコウ</t>
    </rPh>
    <rPh sb="10" eb="12">
      <t>モウシコ</t>
    </rPh>
    <rPh sb="13" eb="15">
      <t>バアイ</t>
    </rPh>
    <rPh sb="16" eb="18">
      <t>コモン</t>
    </rPh>
    <phoneticPr fontId="7"/>
  </si>
  <si>
    <t>学校の電話番号</t>
    <rPh sb="0" eb="2">
      <t>ガッコウ</t>
    </rPh>
    <rPh sb="3" eb="4">
      <t>デン</t>
    </rPh>
    <rPh sb="4" eb="5">
      <t>ハナシ</t>
    </rPh>
    <rPh sb="5" eb="7">
      <t>バンゴウ</t>
    </rPh>
    <phoneticPr fontId="7"/>
  </si>
  <si>
    <t>学校のFAX</t>
    <rPh sb="0" eb="2">
      <t>ガッコウ</t>
    </rPh>
    <phoneticPr fontId="7"/>
  </si>
  <si>
    <t>上記の携帯番号</t>
    <rPh sb="0" eb="2">
      <t>ジョウキ</t>
    </rPh>
    <rPh sb="3" eb="5">
      <t>ケイタイ</t>
    </rPh>
    <rPh sb="5" eb="7">
      <t>バンゴウ</t>
    </rPh>
    <phoneticPr fontId="7"/>
  </si>
  <si>
    <t>正式学校名</t>
    <rPh sb="0" eb="2">
      <t>セイシキ</t>
    </rPh>
    <rPh sb="2" eb="4">
      <t>ガッコウ</t>
    </rPh>
    <rPh sb="4" eb="5">
      <t>メイ</t>
    </rPh>
    <phoneticPr fontId="7"/>
  </si>
  <si>
    <t>　　東京陸恊クラブに加入して出場する</t>
    <rPh sb="2" eb="4">
      <t>トウキョウ</t>
    </rPh>
    <rPh sb="4" eb="5">
      <t>リッ</t>
    </rPh>
    <rPh sb="5" eb="6">
      <t>キョウ</t>
    </rPh>
    <rPh sb="10" eb="12">
      <t>カニュウ</t>
    </rPh>
    <rPh sb="14" eb="16">
      <t>シュツジョウ</t>
    </rPh>
    <phoneticPr fontId="3"/>
  </si>
  <si>
    <t>東陸夏季①</t>
    <rPh sb="0" eb="1">
      <t>トウ</t>
    </rPh>
    <rPh sb="1" eb="2">
      <t>リク</t>
    </rPh>
    <rPh sb="2" eb="4">
      <t>カキ</t>
    </rPh>
    <phoneticPr fontId="3"/>
  </si>
  <si>
    <t>出場所属名</t>
    <rPh sb="0" eb="2">
      <t>シュツジョウ</t>
    </rPh>
    <rPh sb="2" eb="4">
      <t>ショゾク</t>
    </rPh>
    <rPh sb="4" eb="5">
      <t>メイ</t>
    </rPh>
    <phoneticPr fontId="3"/>
  </si>
  <si>
    <t>＠８００円</t>
    <rPh sb="4" eb="5">
      <t>エン</t>
    </rPh>
    <phoneticPr fontId="7"/>
  </si>
  <si>
    <t>＠１６００円</t>
    <rPh sb="5" eb="6">
      <t>エン</t>
    </rPh>
    <phoneticPr fontId="7"/>
  </si>
  <si>
    <t>申込責任者
氏名印</t>
    <rPh sb="0" eb="2">
      <t>モウシコミ</t>
    </rPh>
    <rPh sb="2" eb="5">
      <t>セキニンシャ</t>
    </rPh>
    <rPh sb="6" eb="8">
      <t>シメイ</t>
    </rPh>
    <rPh sb="8" eb="9">
      <t>イン</t>
    </rPh>
    <phoneticPr fontId="7"/>
  </si>
  <si>
    <t>出場種目</t>
    <rPh sb="0" eb="2">
      <t>シュツジョウ</t>
    </rPh>
    <rPh sb="2" eb="4">
      <t>シュモク</t>
    </rPh>
    <phoneticPr fontId="7"/>
  </si>
  <si>
    <t>　〈出場種目集計〉</t>
    <rPh sb="2" eb="4">
      <t>シュツジョウ</t>
    </rPh>
    <rPh sb="4" eb="6">
      <t>シュモク</t>
    </rPh>
    <rPh sb="6" eb="8">
      <t>シュウケイ</t>
    </rPh>
    <phoneticPr fontId="7"/>
  </si>
  <si>
    <t>に下記まで振り込むこと</t>
    <rPh sb="1" eb="3">
      <t>カキ</t>
    </rPh>
    <rPh sb="5" eb="6">
      <t>フ</t>
    </rPh>
    <rPh sb="7" eb="8">
      <t>コ</t>
    </rPh>
    <phoneticPr fontId="3"/>
  </si>
  <si>
    <t>※必ず、申込責任者（学校として申し込む場合は顧問）の携帯電話を記入してください。</t>
    <rPh sb="1" eb="2">
      <t>カナラ</t>
    </rPh>
    <rPh sb="4" eb="6">
      <t>モウシコミ</t>
    </rPh>
    <rPh sb="6" eb="9">
      <t>セキニンシャ</t>
    </rPh>
    <rPh sb="10" eb="12">
      <t>ガッコウ</t>
    </rPh>
    <rPh sb="15" eb="16">
      <t>モウ</t>
    </rPh>
    <rPh sb="17" eb="18">
      <t>コ</t>
    </rPh>
    <rPh sb="19" eb="21">
      <t>バアイ</t>
    </rPh>
    <rPh sb="22" eb="24">
      <t>コモン</t>
    </rPh>
    <rPh sb="26" eb="28">
      <t>ケイタイ</t>
    </rPh>
    <rPh sb="28" eb="30">
      <t>デンワ</t>
    </rPh>
    <rPh sb="31" eb="33">
      <t>キニュウ</t>
    </rPh>
    <phoneticPr fontId="3"/>
  </si>
  <si>
    <t>東陸クラブ加入費</t>
    <rPh sb="0" eb="1">
      <t>トウ</t>
    </rPh>
    <rPh sb="1" eb="2">
      <t>リク</t>
    </rPh>
    <rPh sb="5" eb="7">
      <t>カニュウ</t>
    </rPh>
    <rPh sb="7" eb="8">
      <t>ヒ</t>
    </rPh>
    <phoneticPr fontId="7"/>
  </si>
  <si>
    <t>＠５００円</t>
    <rPh sb="4" eb="5">
      <t>エン</t>
    </rPh>
    <phoneticPr fontId="7"/>
  </si>
  <si>
    <t>世知</t>
  </si>
  <si>
    <t>セシル</t>
  </si>
  <si>
    <t>Sesiru</t>
  </si>
  <si>
    <t>海野</t>
  </si>
  <si>
    <t>柊平</t>
  </si>
  <si>
    <t>ウンノ</t>
  </si>
  <si>
    <t>UNNO</t>
  </si>
  <si>
    <t>神田</t>
  </si>
  <si>
    <t>瞭</t>
  </si>
  <si>
    <t>カンダ</t>
  </si>
  <si>
    <t>KANDA</t>
  </si>
  <si>
    <t>誠</t>
  </si>
  <si>
    <t>ヨウタ</t>
  </si>
  <si>
    <t>Yota</t>
  </si>
  <si>
    <t>八鍬</t>
  </si>
  <si>
    <t>真恩</t>
  </si>
  <si>
    <t>ヤクワ</t>
  </si>
  <si>
    <t>シオン</t>
  </si>
  <si>
    <t>YAKUWA</t>
  </si>
  <si>
    <t>Shion</t>
  </si>
  <si>
    <t>恵士</t>
  </si>
  <si>
    <t>凛子</t>
  </si>
  <si>
    <t>リンコ</t>
  </si>
  <si>
    <t>Rinko</t>
  </si>
  <si>
    <t>優帆</t>
  </si>
  <si>
    <t>比嘉</t>
  </si>
  <si>
    <t>彩琶</t>
  </si>
  <si>
    <t>ヒガ</t>
  </si>
  <si>
    <t>HIGA</t>
  </si>
  <si>
    <t>祐梨</t>
  </si>
  <si>
    <t>光祐</t>
  </si>
  <si>
    <t>隆ノ介</t>
  </si>
  <si>
    <t>尚之</t>
  </si>
  <si>
    <t>ナオユキ</t>
  </si>
  <si>
    <t>Naoyuki</t>
  </si>
  <si>
    <t>醍知</t>
  </si>
  <si>
    <t>KISHIMOTO</t>
  </si>
  <si>
    <t>寺村</t>
  </si>
  <si>
    <t>一真</t>
  </si>
  <si>
    <t>テラムラ</t>
  </si>
  <si>
    <t>カズマ</t>
  </si>
  <si>
    <t>TERAMURA</t>
  </si>
  <si>
    <t>Kazuma</t>
  </si>
  <si>
    <t>夏生</t>
  </si>
  <si>
    <t>Nastuki</t>
  </si>
  <si>
    <t>若山</t>
  </si>
  <si>
    <t>修太朗</t>
  </si>
  <si>
    <t>ワカヤマ</t>
  </si>
  <si>
    <t>シュウタロウ</t>
  </si>
  <si>
    <t>WAKAYAMA</t>
  </si>
  <si>
    <t>Syutaro</t>
  </si>
  <si>
    <t>三井</t>
  </si>
  <si>
    <t>悠暉</t>
  </si>
  <si>
    <t>ミツイ</t>
  </si>
  <si>
    <t>MITSUI</t>
  </si>
  <si>
    <t>北</t>
  </si>
  <si>
    <t>憲二</t>
  </si>
  <si>
    <t>キタ</t>
  </si>
  <si>
    <t>KITA</t>
  </si>
  <si>
    <t>茅野</t>
  </si>
  <si>
    <t>鈴太</t>
  </si>
  <si>
    <t>レンタ</t>
  </si>
  <si>
    <t>Renta</t>
  </si>
  <si>
    <t>三好</t>
  </si>
  <si>
    <t>修司</t>
  </si>
  <si>
    <t>ミヨシ</t>
  </si>
  <si>
    <t>MIYOSHI</t>
  </si>
  <si>
    <t>Syuji</t>
  </si>
  <si>
    <t>塁</t>
  </si>
  <si>
    <t>ルイ</t>
  </si>
  <si>
    <t>Rui</t>
  </si>
  <si>
    <t>大資</t>
  </si>
  <si>
    <t>ダイシ</t>
  </si>
  <si>
    <t>Daishi</t>
  </si>
  <si>
    <t>竹越</t>
  </si>
  <si>
    <t>環</t>
  </si>
  <si>
    <t>タケコシ</t>
  </si>
  <si>
    <t>メグル</t>
  </si>
  <si>
    <t>TAKEKOSHI</t>
  </si>
  <si>
    <t>Meguru</t>
  </si>
  <si>
    <t>小峰</t>
  </si>
  <si>
    <t>丈明</t>
  </si>
  <si>
    <t>コミネ</t>
  </si>
  <si>
    <t>タケアキ</t>
  </si>
  <si>
    <t>KOMINE</t>
  </si>
  <si>
    <t>Takeaki</t>
  </si>
  <si>
    <t>陽如</t>
  </si>
  <si>
    <t>ハルユキ</t>
  </si>
  <si>
    <t>Haruyuki</t>
  </si>
  <si>
    <t>北田</t>
  </si>
  <si>
    <t>キタダ</t>
  </si>
  <si>
    <t>KITADA</t>
  </si>
  <si>
    <t>澁澤</t>
  </si>
  <si>
    <t>遊汰</t>
  </si>
  <si>
    <t>シブサワ</t>
  </si>
  <si>
    <t>SHIBUSAWA</t>
  </si>
  <si>
    <t>川北</t>
  </si>
  <si>
    <t>勝吾</t>
  </si>
  <si>
    <t>カワキタ</t>
  </si>
  <si>
    <t>KAWAKITA</t>
  </si>
  <si>
    <t>北沢</t>
  </si>
  <si>
    <t>賢ノ介</t>
  </si>
  <si>
    <t>ケンノスケ</t>
  </si>
  <si>
    <t>Kennosuke</t>
  </si>
  <si>
    <t>山﨑</t>
  </si>
  <si>
    <t>慈音</t>
  </si>
  <si>
    <t>北原</t>
  </si>
  <si>
    <t>キタハラ</t>
  </si>
  <si>
    <t>KITAHARA</t>
  </si>
  <si>
    <t>工翠</t>
  </si>
  <si>
    <t>コウスイ</t>
  </si>
  <si>
    <t>Kousui</t>
  </si>
  <si>
    <t>坪内</t>
  </si>
  <si>
    <t>凜太郎</t>
  </si>
  <si>
    <t>史帆里</t>
  </si>
  <si>
    <t>シホリ</t>
  </si>
  <si>
    <t>Shihori</t>
  </si>
  <si>
    <t>由佑愛</t>
  </si>
  <si>
    <t>ユウア</t>
  </si>
  <si>
    <t>美和</t>
  </si>
  <si>
    <t>紗佳</t>
  </si>
  <si>
    <t>サヤカ</t>
  </si>
  <si>
    <t>Sayaka</t>
  </si>
  <si>
    <t>岩間</t>
  </si>
  <si>
    <t>絵里佳</t>
  </si>
  <si>
    <t>イワマ</t>
  </si>
  <si>
    <t>エリカ</t>
  </si>
  <si>
    <t>IWAMA</t>
  </si>
  <si>
    <t>Erika</t>
  </si>
  <si>
    <t>亀井</t>
  </si>
  <si>
    <t>奏</t>
  </si>
  <si>
    <t>カメイ</t>
  </si>
  <si>
    <t>カナデ</t>
  </si>
  <si>
    <t>KAMEI</t>
  </si>
  <si>
    <t>Kanade</t>
  </si>
  <si>
    <t>和夏</t>
  </si>
  <si>
    <t>ワカ</t>
  </si>
  <si>
    <t>Waka</t>
  </si>
  <si>
    <t>蒼佳</t>
  </si>
  <si>
    <t>アオカ</t>
  </si>
  <si>
    <t>Aoka</t>
  </si>
  <si>
    <t>紗秀</t>
  </si>
  <si>
    <t>サホ</t>
  </si>
  <si>
    <t>Saho</t>
  </si>
  <si>
    <t>岩永</t>
  </si>
  <si>
    <t>聖</t>
  </si>
  <si>
    <t>イワナガ</t>
  </si>
  <si>
    <t>ヒジリ</t>
  </si>
  <si>
    <t>IWANAGA</t>
  </si>
  <si>
    <t>Hijiri</t>
  </si>
  <si>
    <t>水嶋</t>
  </si>
  <si>
    <t>ミズシマ</t>
  </si>
  <si>
    <t>MIZUSHIMA</t>
  </si>
  <si>
    <t>佑真</t>
  </si>
  <si>
    <t>陳</t>
  </si>
  <si>
    <t>世瑜</t>
  </si>
  <si>
    <t>チン</t>
  </si>
  <si>
    <t>スユ</t>
  </si>
  <si>
    <t>CHEN</t>
  </si>
  <si>
    <t>Shiyu</t>
  </si>
  <si>
    <t>港</t>
  </si>
  <si>
    <t>MINATO</t>
  </si>
  <si>
    <t>江口</t>
  </si>
  <si>
    <t>エグチ</t>
  </si>
  <si>
    <t>EGUCHI</t>
  </si>
  <si>
    <t>央司</t>
  </si>
  <si>
    <t>オウジ</t>
  </si>
  <si>
    <t>Ouji</t>
  </si>
  <si>
    <t>才登</t>
  </si>
  <si>
    <t>サイト</t>
  </si>
  <si>
    <t>Saito</t>
  </si>
  <si>
    <t>今泉</t>
  </si>
  <si>
    <t>哲弥</t>
  </si>
  <si>
    <t>イマイズミ</t>
  </si>
  <si>
    <t>IMAIZUMI</t>
  </si>
  <si>
    <t>颯雅</t>
  </si>
  <si>
    <t>フウガ</t>
  </si>
  <si>
    <t>Fuga</t>
  </si>
  <si>
    <t>理央</t>
  </si>
  <si>
    <t>中野</t>
  </si>
  <si>
    <t>智章</t>
  </si>
  <si>
    <t>ナカノ</t>
  </si>
  <si>
    <t>トモアキ</t>
  </si>
  <si>
    <t>NAKANO</t>
  </si>
  <si>
    <t>Tomoaki</t>
  </si>
  <si>
    <t>隆汰</t>
  </si>
  <si>
    <t>Raymond kentaro</t>
  </si>
  <si>
    <t>空来</t>
  </si>
  <si>
    <t>正宗</t>
  </si>
  <si>
    <t>マサムネ</t>
  </si>
  <si>
    <t>Masamune</t>
  </si>
  <si>
    <t>篠田</t>
  </si>
  <si>
    <t>シノダ</t>
  </si>
  <si>
    <t>SHINODA</t>
  </si>
  <si>
    <t>冬木</t>
  </si>
  <si>
    <t>日陽</t>
  </si>
  <si>
    <t>フユキ</t>
  </si>
  <si>
    <t>FUYUKI</t>
  </si>
  <si>
    <t>栁田</t>
  </si>
  <si>
    <t>ヤナギタ</t>
  </si>
  <si>
    <t>YANAGITA</t>
  </si>
  <si>
    <t>山原</t>
  </si>
  <si>
    <t>ヤマハラ</t>
  </si>
  <si>
    <t>YAMAHARA</t>
  </si>
  <si>
    <t>咲空</t>
  </si>
  <si>
    <t>来香</t>
  </si>
  <si>
    <t>ライカ</t>
  </si>
  <si>
    <t>HINATA</t>
  </si>
  <si>
    <t>Raika</t>
  </si>
  <si>
    <t>小見</t>
  </si>
  <si>
    <t>叶馬</t>
  </si>
  <si>
    <t>オミ</t>
  </si>
  <si>
    <t>OMI</t>
  </si>
  <si>
    <t>井戸</t>
  </si>
  <si>
    <t>イド</t>
  </si>
  <si>
    <t>IDO</t>
  </si>
  <si>
    <t>宇野</t>
  </si>
  <si>
    <t>ウノ</t>
  </si>
  <si>
    <t>UNO</t>
  </si>
  <si>
    <t>幸人</t>
  </si>
  <si>
    <t>コハタ</t>
  </si>
  <si>
    <t>KOHATA</t>
  </si>
  <si>
    <t>宮川</t>
  </si>
  <si>
    <t>雄太</t>
  </si>
  <si>
    <t>ミヤカワ</t>
  </si>
  <si>
    <t>MIYAKAWA</t>
  </si>
  <si>
    <t>大西</t>
  </si>
  <si>
    <t>夏鈴</t>
  </si>
  <si>
    <t>オオニシ</t>
  </si>
  <si>
    <t>ONISHI</t>
  </si>
  <si>
    <t>晃誠</t>
  </si>
  <si>
    <t>堂端</t>
  </si>
  <si>
    <t>晴琉</t>
  </si>
  <si>
    <t>ドウバタ</t>
  </si>
  <si>
    <t>DOUBATA</t>
  </si>
  <si>
    <t>安國</t>
  </si>
  <si>
    <t>裕</t>
  </si>
  <si>
    <t>ヤスクニ</t>
  </si>
  <si>
    <t>ユタカ</t>
  </si>
  <si>
    <t>YASUKUNI</t>
  </si>
  <si>
    <t>Yutaka</t>
  </si>
  <si>
    <t>板山</t>
  </si>
  <si>
    <t>光太朗</t>
  </si>
  <si>
    <t>イタヤマ</t>
  </si>
  <si>
    <t>ITAYAMA</t>
  </si>
  <si>
    <t>鶴我</t>
  </si>
  <si>
    <t>ツルガ</t>
  </si>
  <si>
    <t>TURUGA</t>
  </si>
  <si>
    <t>三谷</t>
  </si>
  <si>
    <t>莉久</t>
  </si>
  <si>
    <t>ミタニ</t>
  </si>
  <si>
    <t>MITANI</t>
  </si>
  <si>
    <t>稲嶺</t>
  </si>
  <si>
    <t>恵唯</t>
  </si>
  <si>
    <t>イナミネ</t>
  </si>
  <si>
    <t>INAMINE</t>
  </si>
  <si>
    <t>原</t>
  </si>
  <si>
    <t>寛貴</t>
  </si>
  <si>
    <t>ハラ</t>
  </si>
  <si>
    <t>HARA</t>
  </si>
  <si>
    <t>古田</t>
  </si>
  <si>
    <t>匠馬</t>
  </si>
  <si>
    <t>フルタ</t>
  </si>
  <si>
    <t>FURUTA</t>
  </si>
  <si>
    <t>Shouma</t>
  </si>
  <si>
    <t>松尾</t>
  </si>
  <si>
    <t>魁士</t>
  </si>
  <si>
    <t>マツオ</t>
  </si>
  <si>
    <t>カイシ</t>
  </si>
  <si>
    <t>MATUO</t>
  </si>
  <si>
    <t>Kaishi</t>
  </si>
  <si>
    <t>三橋</t>
  </si>
  <si>
    <t>風太</t>
  </si>
  <si>
    <t>ミツハシ</t>
  </si>
  <si>
    <t>フウタ</t>
  </si>
  <si>
    <t>MITUHASHI</t>
  </si>
  <si>
    <t>Fuuta</t>
  </si>
  <si>
    <t>田所</t>
  </si>
  <si>
    <t>海大</t>
  </si>
  <si>
    <t>タドコロ</t>
  </si>
  <si>
    <t>TADOKORO</t>
  </si>
  <si>
    <t>安納</t>
  </si>
  <si>
    <t>隆一郎</t>
  </si>
  <si>
    <t>アンノウ</t>
  </si>
  <si>
    <t>リュウイチロウ</t>
  </si>
  <si>
    <t>ANNOU</t>
  </si>
  <si>
    <t>Ryuuichirou</t>
  </si>
  <si>
    <t>織田</t>
  </si>
  <si>
    <t>烈王</t>
  </si>
  <si>
    <t>オダ</t>
  </si>
  <si>
    <t>ODA</t>
  </si>
  <si>
    <t>壮</t>
  </si>
  <si>
    <t>Tkeru</t>
  </si>
  <si>
    <t>大輔</t>
  </si>
  <si>
    <t>船津</t>
  </si>
  <si>
    <t>靖介</t>
  </si>
  <si>
    <t>フナツ</t>
  </si>
  <si>
    <t>セイスケ</t>
  </si>
  <si>
    <t>FUNATU</t>
  </si>
  <si>
    <t>Seisuke</t>
  </si>
  <si>
    <t>植村</t>
  </si>
  <si>
    <t>寿輝也</t>
  </si>
  <si>
    <t>ウエムラ</t>
  </si>
  <si>
    <t>ジュキヤ</t>
  </si>
  <si>
    <t>UEMURA</t>
  </si>
  <si>
    <t>Jyukiya</t>
  </si>
  <si>
    <t>宮内</t>
  </si>
  <si>
    <t>夏葵</t>
  </si>
  <si>
    <t>ミヤウチ</t>
  </si>
  <si>
    <t>MIYAUCHI</t>
  </si>
  <si>
    <t>和加</t>
  </si>
  <si>
    <t>ノドカ</t>
  </si>
  <si>
    <t>Nodoka</t>
  </si>
  <si>
    <t>朝田</t>
  </si>
  <si>
    <t>ひらり</t>
  </si>
  <si>
    <t>アサダ</t>
  </si>
  <si>
    <t>ヒラリ</t>
  </si>
  <si>
    <t>ASADA</t>
  </si>
  <si>
    <t>Hirari</t>
  </si>
  <si>
    <t>詩織</t>
  </si>
  <si>
    <t>森山</t>
  </si>
  <si>
    <t>にこ</t>
  </si>
  <si>
    <t>モリヤマ</t>
  </si>
  <si>
    <t>ニコ</t>
  </si>
  <si>
    <t>MORIYAMA</t>
  </si>
  <si>
    <t>Niko</t>
  </si>
  <si>
    <t>大靏</t>
  </si>
  <si>
    <t>紗千</t>
  </si>
  <si>
    <t>OOTURU</t>
  </si>
  <si>
    <t>香花</t>
  </si>
  <si>
    <t>コノカ</t>
  </si>
  <si>
    <t>Konoka</t>
  </si>
  <si>
    <t>チャイルズ</t>
  </si>
  <si>
    <t>直美</t>
  </si>
  <si>
    <t>CHAIRUZU</t>
  </si>
  <si>
    <t>堂脇</t>
  </si>
  <si>
    <t>美妃</t>
  </si>
  <si>
    <t>ドウワキ</t>
  </si>
  <si>
    <t>DOUWAKI</t>
  </si>
  <si>
    <t>桐井</t>
  </si>
  <si>
    <t>瑞季</t>
  </si>
  <si>
    <t>キリイ</t>
  </si>
  <si>
    <t>KIRII</t>
  </si>
  <si>
    <t>新堀</t>
  </si>
  <si>
    <t>海響</t>
  </si>
  <si>
    <t>シンボリ</t>
  </si>
  <si>
    <t>SHINBORI</t>
  </si>
  <si>
    <t>真</t>
  </si>
  <si>
    <t>聖旺</t>
  </si>
  <si>
    <t>セオ</t>
  </si>
  <si>
    <t>Seo</t>
  </si>
  <si>
    <t>臼倉</t>
  </si>
  <si>
    <t>臣</t>
  </si>
  <si>
    <t>ウスクラ</t>
  </si>
  <si>
    <t>USUKURA</t>
  </si>
  <si>
    <t>半田</t>
  </si>
  <si>
    <t>竜也</t>
  </si>
  <si>
    <t>ハンダ</t>
  </si>
  <si>
    <t>HANDA</t>
  </si>
  <si>
    <t>磯野</t>
  </si>
  <si>
    <t>友希</t>
  </si>
  <si>
    <t>イソノ</t>
  </si>
  <si>
    <t>ISONO</t>
  </si>
  <si>
    <t>谷﨑</t>
  </si>
  <si>
    <t>一護</t>
  </si>
  <si>
    <t>タニザキ</t>
  </si>
  <si>
    <t>イチゴ</t>
  </si>
  <si>
    <t>TANIZAKI</t>
  </si>
  <si>
    <t>Ichigo</t>
  </si>
  <si>
    <t>豊岡</t>
  </si>
  <si>
    <t>紘太</t>
  </si>
  <si>
    <t>トヨオカ</t>
  </si>
  <si>
    <t>TOYOOKA</t>
  </si>
  <si>
    <t>日小田</t>
  </si>
  <si>
    <t>尚輝</t>
  </si>
  <si>
    <t>ヒノオダ</t>
  </si>
  <si>
    <t>HINOODA</t>
  </si>
  <si>
    <t>勇斗</t>
  </si>
  <si>
    <t>飯塚</t>
  </si>
  <si>
    <t>駿樹</t>
  </si>
  <si>
    <t>イイヅカ</t>
  </si>
  <si>
    <t>シュンキ</t>
  </si>
  <si>
    <t>IIZUKA</t>
  </si>
  <si>
    <t>Shunki</t>
  </si>
  <si>
    <t>海宝</t>
  </si>
  <si>
    <t>康壮</t>
  </si>
  <si>
    <t>カイホウ</t>
  </si>
  <si>
    <t>ヤスタケ</t>
  </si>
  <si>
    <t>KAIHO</t>
  </si>
  <si>
    <t>Yasutake</t>
  </si>
  <si>
    <t>中西</t>
  </si>
  <si>
    <t>志道</t>
  </si>
  <si>
    <t>ナカニシ</t>
  </si>
  <si>
    <t>シドウ</t>
  </si>
  <si>
    <t>NAKANISHI</t>
  </si>
  <si>
    <t>Shido</t>
  </si>
  <si>
    <t>健心</t>
  </si>
  <si>
    <t>森井</t>
  </si>
  <si>
    <t>モリイ</t>
  </si>
  <si>
    <t>MORII</t>
  </si>
  <si>
    <t>ひなの</t>
  </si>
  <si>
    <t>ヒナノ</t>
  </si>
  <si>
    <t>Hinano</t>
  </si>
  <si>
    <t>小桜</t>
  </si>
  <si>
    <t>森谷</t>
  </si>
  <si>
    <t>寧々</t>
  </si>
  <si>
    <t>ネネ</t>
  </si>
  <si>
    <t>Nene</t>
  </si>
  <si>
    <t>金澤</t>
  </si>
  <si>
    <t>凜子</t>
  </si>
  <si>
    <t>カナザワ</t>
  </si>
  <si>
    <t>リンズ</t>
  </si>
  <si>
    <t>KANAZAWA</t>
  </si>
  <si>
    <t>Rinzu</t>
  </si>
  <si>
    <t>宮崎</t>
  </si>
  <si>
    <t>響音</t>
  </si>
  <si>
    <t>ミヤザキ</t>
  </si>
  <si>
    <t>MIYAZAKI</t>
  </si>
  <si>
    <t>石渡</t>
  </si>
  <si>
    <t>寛望</t>
  </si>
  <si>
    <t>イシワタ</t>
  </si>
  <si>
    <t>ヒロミ</t>
  </si>
  <si>
    <t>ISHIWATA</t>
  </si>
  <si>
    <t>Hiromi</t>
  </si>
  <si>
    <t>裕子</t>
  </si>
  <si>
    <t>ユウコ</t>
  </si>
  <si>
    <t>Yuko</t>
  </si>
  <si>
    <t>四反田</t>
  </si>
  <si>
    <t>和樹</t>
  </si>
  <si>
    <t>シタンダ</t>
  </si>
  <si>
    <t>SHITANDA</t>
  </si>
  <si>
    <t>高江洲</t>
  </si>
  <si>
    <t>真司</t>
  </si>
  <si>
    <t>タカエス</t>
  </si>
  <si>
    <t>シンジ</t>
  </si>
  <si>
    <t>TAKAESU</t>
  </si>
  <si>
    <t>Shinji</t>
  </si>
  <si>
    <t>釘貫</t>
  </si>
  <si>
    <t>クギヌキ</t>
  </si>
  <si>
    <t>ワタル</t>
  </si>
  <si>
    <t>KUGINUKI</t>
  </si>
  <si>
    <t>Wataru</t>
  </si>
  <si>
    <t>桜井</t>
  </si>
  <si>
    <t>遥乃丞</t>
  </si>
  <si>
    <t>ハルノスケ</t>
  </si>
  <si>
    <t>Harunosuke</t>
  </si>
  <si>
    <t>健紀</t>
  </si>
  <si>
    <t>タケノリ</t>
  </si>
  <si>
    <t>Takenori</t>
  </si>
  <si>
    <t>凜人</t>
  </si>
  <si>
    <t>琳太郎</t>
  </si>
  <si>
    <t>髙見</t>
  </si>
  <si>
    <t>福井</t>
  </si>
  <si>
    <t>悠人</t>
  </si>
  <si>
    <t>フクイ</t>
  </si>
  <si>
    <t>FUKUI</t>
  </si>
  <si>
    <t>颯希</t>
  </si>
  <si>
    <t>ソウキ</t>
  </si>
  <si>
    <t>Soki</t>
  </si>
  <si>
    <t>保枝</t>
  </si>
  <si>
    <t>和磨</t>
  </si>
  <si>
    <t>ヤスエダ</t>
  </si>
  <si>
    <t>YASUEDA</t>
  </si>
  <si>
    <t>昂輝</t>
  </si>
  <si>
    <t>馬瀬</t>
  </si>
  <si>
    <t>マセ</t>
  </si>
  <si>
    <t>MASE</t>
  </si>
  <si>
    <t>拓馬</t>
  </si>
  <si>
    <t>峯尾</t>
  </si>
  <si>
    <t>康成</t>
  </si>
  <si>
    <t>ミネオ</t>
  </si>
  <si>
    <t>MINEO</t>
  </si>
  <si>
    <t>秀大</t>
  </si>
  <si>
    <t>堀内</t>
  </si>
  <si>
    <t>幹大</t>
  </si>
  <si>
    <t>ホリウチ</t>
  </si>
  <si>
    <t>カンタ</t>
  </si>
  <si>
    <t>HORIUCHI</t>
  </si>
  <si>
    <t>Kanta</t>
  </si>
  <si>
    <t>柿本</t>
  </si>
  <si>
    <t>カキモト</t>
  </si>
  <si>
    <t>KAKIMOTO</t>
  </si>
  <si>
    <t>尾中</t>
  </si>
  <si>
    <t>オナカ</t>
  </si>
  <si>
    <t>ONAKA</t>
  </si>
  <si>
    <t>あや</t>
  </si>
  <si>
    <t>横山</t>
  </si>
  <si>
    <t>華子</t>
  </si>
  <si>
    <t>ヨコヤマ</t>
  </si>
  <si>
    <t>YOKOYAMA</t>
  </si>
  <si>
    <t>秀間</t>
  </si>
  <si>
    <t>青空</t>
  </si>
  <si>
    <t>ヒデマ</t>
  </si>
  <si>
    <t>HIDEMA</t>
  </si>
  <si>
    <t>香織</t>
  </si>
  <si>
    <t>西畑</t>
  </si>
  <si>
    <t>ニシハタ</t>
  </si>
  <si>
    <t>NISHIHATA</t>
  </si>
  <si>
    <t>浅羽</t>
  </si>
  <si>
    <t>杏</t>
  </si>
  <si>
    <t>アサバ</t>
  </si>
  <si>
    <t>アン</t>
  </si>
  <si>
    <t>ASABA</t>
  </si>
  <si>
    <t>An</t>
  </si>
  <si>
    <t>伊勢</t>
  </si>
  <si>
    <t>直矢</t>
  </si>
  <si>
    <t>イセ</t>
  </si>
  <si>
    <t>ISE</t>
  </si>
  <si>
    <t>伶央</t>
  </si>
  <si>
    <t>柴山</t>
  </si>
  <si>
    <t>結太</t>
  </si>
  <si>
    <t>シバヤマ</t>
  </si>
  <si>
    <t>SHIBAYAMA</t>
  </si>
  <si>
    <t>前井</t>
  </si>
  <si>
    <t>八雲</t>
  </si>
  <si>
    <t>マエイ</t>
  </si>
  <si>
    <t>ヤクモ</t>
  </si>
  <si>
    <t>MAEI</t>
  </si>
  <si>
    <t>Yakumo</t>
  </si>
  <si>
    <t>富本</t>
  </si>
  <si>
    <t>閑玖</t>
  </si>
  <si>
    <t>トミモト</t>
  </si>
  <si>
    <t>シズク</t>
  </si>
  <si>
    <t>TOMIMOTO</t>
  </si>
  <si>
    <t>Shizuku</t>
  </si>
  <si>
    <t>慎之助</t>
  </si>
  <si>
    <t>Shinnosuke</t>
  </si>
  <si>
    <t>綾人</t>
  </si>
  <si>
    <t>アヤト</t>
  </si>
  <si>
    <t>Ayato</t>
  </si>
  <si>
    <t>結</t>
  </si>
  <si>
    <t>里菜</t>
  </si>
  <si>
    <t>紗季</t>
  </si>
  <si>
    <t>新里</t>
  </si>
  <si>
    <t>桃子</t>
  </si>
  <si>
    <t>ニッサト</t>
  </si>
  <si>
    <t>モモコ</t>
  </si>
  <si>
    <t>NISSATO</t>
  </si>
  <si>
    <t>Momoko</t>
  </si>
  <si>
    <t>桜椋</t>
  </si>
  <si>
    <t>高坂</t>
  </si>
  <si>
    <t>コウサカ</t>
  </si>
  <si>
    <t>KOUSAKA</t>
  </si>
  <si>
    <t>田邊</t>
  </si>
  <si>
    <t>泰幹</t>
  </si>
  <si>
    <t>タナベ</t>
  </si>
  <si>
    <t>TANABE</t>
  </si>
  <si>
    <t>勝野</t>
  </si>
  <si>
    <t>志紋</t>
  </si>
  <si>
    <t>カツノ</t>
  </si>
  <si>
    <t>KATUNO</t>
  </si>
  <si>
    <t>川淵</t>
  </si>
  <si>
    <t>康生</t>
  </si>
  <si>
    <t>カワブチ</t>
  </si>
  <si>
    <t>KAWABUCHI</t>
  </si>
  <si>
    <t>弥永</t>
  </si>
  <si>
    <t>ヤナガ</t>
  </si>
  <si>
    <t>YANAGA</t>
  </si>
  <si>
    <t>的場</t>
  </si>
  <si>
    <t>香佳</t>
  </si>
  <si>
    <t>マトバ</t>
  </si>
  <si>
    <t>MATOBA</t>
  </si>
  <si>
    <t>結月</t>
  </si>
  <si>
    <t>Yuduki</t>
  </si>
  <si>
    <t>遅澤</t>
  </si>
  <si>
    <t>朱音</t>
  </si>
  <si>
    <t>オソザワ</t>
  </si>
  <si>
    <t>OSOZAWA</t>
  </si>
  <si>
    <t>麻沙</t>
  </si>
  <si>
    <t>マヤ</t>
  </si>
  <si>
    <t>Maya</t>
  </si>
  <si>
    <t>令彩</t>
  </si>
  <si>
    <t>レイサ</t>
  </si>
  <si>
    <t>Reisa</t>
  </si>
  <si>
    <t>朋佳</t>
  </si>
  <si>
    <t>森髙</t>
  </si>
  <si>
    <t>苺絵</t>
  </si>
  <si>
    <t>モリタカ</t>
  </si>
  <si>
    <t>イチカ</t>
  </si>
  <si>
    <t>MORITAKA</t>
  </si>
  <si>
    <t>Ichika</t>
  </si>
  <si>
    <t>聖能</t>
  </si>
  <si>
    <t>マサヨシ</t>
  </si>
  <si>
    <t>Masayoshi</t>
  </si>
  <si>
    <t>松﨑</t>
  </si>
  <si>
    <t>創</t>
  </si>
  <si>
    <t>マツザキ</t>
  </si>
  <si>
    <t>MATSUZAKI</t>
  </si>
  <si>
    <t>琉翔</t>
  </si>
  <si>
    <t>リュウト</t>
  </si>
  <si>
    <t>Ryuto</t>
  </si>
  <si>
    <t>快</t>
  </si>
  <si>
    <t>Kai</t>
  </si>
  <si>
    <t>巧真</t>
  </si>
  <si>
    <t>実菜</t>
  </si>
  <si>
    <t>那月</t>
  </si>
  <si>
    <t>マエヂ</t>
  </si>
  <si>
    <t>下山</t>
  </si>
  <si>
    <t>彩菜</t>
  </si>
  <si>
    <t>アヤナ</t>
  </si>
  <si>
    <t>Ayana</t>
  </si>
  <si>
    <t>名児耶</t>
  </si>
  <si>
    <t>ナゴヤ</t>
  </si>
  <si>
    <t>NAGOYA</t>
  </si>
  <si>
    <t>笹田</t>
  </si>
  <si>
    <t>ササダ</t>
  </si>
  <si>
    <t>SASADA</t>
  </si>
  <si>
    <t>奏映</t>
  </si>
  <si>
    <t>カナエ</t>
  </si>
  <si>
    <t>Kanae</t>
  </si>
  <si>
    <t>ほのか</t>
  </si>
  <si>
    <t>海斗</t>
  </si>
  <si>
    <t>俊佑</t>
  </si>
  <si>
    <t>浅井</t>
  </si>
  <si>
    <t>陽太</t>
  </si>
  <si>
    <t>世帆</t>
  </si>
  <si>
    <t>ヨハン</t>
  </si>
  <si>
    <t>Yohan</t>
  </si>
  <si>
    <t>侑睦</t>
  </si>
  <si>
    <t>明良</t>
  </si>
  <si>
    <t>稔也</t>
  </si>
  <si>
    <t>八十田</t>
  </si>
  <si>
    <t>ヤソダ</t>
  </si>
  <si>
    <t>YASHODA</t>
  </si>
  <si>
    <t>輔</t>
  </si>
  <si>
    <t>タスク</t>
  </si>
  <si>
    <t>Tasuku</t>
  </si>
  <si>
    <t>まゆ</t>
  </si>
  <si>
    <t>小宮山</t>
  </si>
  <si>
    <t>優乃</t>
  </si>
  <si>
    <t>ユノ</t>
  </si>
  <si>
    <t>Yuno</t>
  </si>
  <si>
    <t>深音</t>
  </si>
  <si>
    <t>清藤</t>
  </si>
  <si>
    <t>セイドウ</t>
  </si>
  <si>
    <t>SEIDOU</t>
  </si>
  <si>
    <t>優歌</t>
  </si>
  <si>
    <t>藤森</t>
  </si>
  <si>
    <t>フジモリ</t>
  </si>
  <si>
    <t>FUJIMORI</t>
  </si>
  <si>
    <t>春果</t>
  </si>
  <si>
    <t>果菜</t>
  </si>
  <si>
    <t>カナ</t>
  </si>
  <si>
    <t>Kana</t>
  </si>
  <si>
    <t>岡泉</t>
  </si>
  <si>
    <t>まりの</t>
  </si>
  <si>
    <t>オカイズミ</t>
  </si>
  <si>
    <t>マリノ</t>
  </si>
  <si>
    <t>OKAIZUMI</t>
  </si>
  <si>
    <t>Marino</t>
  </si>
  <si>
    <t>江澤</t>
  </si>
  <si>
    <t>エザワ</t>
  </si>
  <si>
    <t>EZAWA</t>
  </si>
  <si>
    <t>大河原</t>
  </si>
  <si>
    <t>オオカワラ</t>
  </si>
  <si>
    <t>OOKAWARA</t>
  </si>
  <si>
    <t>篠</t>
  </si>
  <si>
    <t>里央</t>
  </si>
  <si>
    <t>SHINO</t>
  </si>
  <si>
    <t>真殿</t>
  </si>
  <si>
    <t>和花</t>
  </si>
  <si>
    <t>マドノ</t>
  </si>
  <si>
    <t>MADONO</t>
  </si>
  <si>
    <t>竜大</t>
  </si>
  <si>
    <t>リュウダイ</t>
  </si>
  <si>
    <t>Ryudai</t>
  </si>
  <si>
    <t>廉</t>
  </si>
  <si>
    <t>日景</t>
  </si>
  <si>
    <t>ヒカゲ</t>
  </si>
  <si>
    <t>HIKAGE</t>
  </si>
  <si>
    <t>鄭</t>
  </si>
  <si>
    <t>嘉翔</t>
  </si>
  <si>
    <t>テイ</t>
  </si>
  <si>
    <t>カショウ</t>
  </si>
  <si>
    <t>TEI</t>
  </si>
  <si>
    <t>Kasho</t>
  </si>
  <si>
    <t>出野</t>
  </si>
  <si>
    <t>圭</t>
  </si>
  <si>
    <t>イデノ</t>
  </si>
  <si>
    <t>IDENO</t>
  </si>
  <si>
    <t>竹山</t>
  </si>
  <si>
    <t>タケヤマ</t>
  </si>
  <si>
    <t>TAKEYAMA</t>
  </si>
  <si>
    <t>平加</t>
  </si>
  <si>
    <t>雅輝</t>
  </si>
  <si>
    <t>ヒラカ</t>
  </si>
  <si>
    <t>マサテル</t>
  </si>
  <si>
    <t>HIRAKA</t>
  </si>
  <si>
    <t>Masateru</t>
  </si>
  <si>
    <t>来和</t>
  </si>
  <si>
    <t>キワ</t>
  </si>
  <si>
    <t>Kiwa</t>
  </si>
  <si>
    <t>水田</t>
  </si>
  <si>
    <t>昇道</t>
  </si>
  <si>
    <t>ミズタ</t>
  </si>
  <si>
    <t>ショウドウ</t>
  </si>
  <si>
    <t>MIZUTA</t>
  </si>
  <si>
    <t>Syodo</t>
  </si>
  <si>
    <t>鬼頭</t>
  </si>
  <si>
    <t>幸丈</t>
  </si>
  <si>
    <t>キトウ</t>
  </si>
  <si>
    <t>ユキヒロ</t>
  </si>
  <si>
    <t>KITO</t>
  </si>
  <si>
    <t>Yukihiro</t>
  </si>
  <si>
    <t>髙田</t>
  </si>
  <si>
    <t>晃雅</t>
  </si>
  <si>
    <t>タカダ</t>
  </si>
  <si>
    <t>TAKADA</t>
  </si>
  <si>
    <t>Koga</t>
  </si>
  <si>
    <t>圭悟</t>
  </si>
  <si>
    <t>馬場</t>
  </si>
  <si>
    <t>惇正</t>
  </si>
  <si>
    <t>ババ</t>
  </si>
  <si>
    <t>ジュンセイ</t>
  </si>
  <si>
    <t>BABA</t>
  </si>
  <si>
    <t>Jyunsei</t>
  </si>
  <si>
    <t>Shodai</t>
  </si>
  <si>
    <t>大嶌</t>
  </si>
  <si>
    <t>尊</t>
  </si>
  <si>
    <t>オオシマ</t>
  </si>
  <si>
    <t>OSHIMA</t>
  </si>
  <si>
    <t>タツキ</t>
  </si>
  <si>
    <t>Tatsuki</t>
  </si>
  <si>
    <t>安部</t>
  </si>
  <si>
    <t>采美</t>
  </si>
  <si>
    <t>明日美</t>
  </si>
  <si>
    <t>アスミ</t>
  </si>
  <si>
    <t>AOYMA</t>
  </si>
  <si>
    <t>Asumi</t>
  </si>
  <si>
    <t>長瀬</t>
  </si>
  <si>
    <t>莉奈</t>
  </si>
  <si>
    <t>ナガセ</t>
  </si>
  <si>
    <t>NAGASE</t>
  </si>
  <si>
    <t>京佳</t>
  </si>
  <si>
    <t>Kyoka</t>
  </si>
  <si>
    <t>ひまわり</t>
  </si>
  <si>
    <t>ヒマワリ</t>
  </si>
  <si>
    <t>Himawari</t>
  </si>
  <si>
    <t>由依</t>
  </si>
  <si>
    <t>MUTO</t>
  </si>
  <si>
    <t>裕真</t>
  </si>
  <si>
    <t>関口</t>
  </si>
  <si>
    <t>春一輝</t>
  </si>
  <si>
    <t>セキグチ</t>
  </si>
  <si>
    <t>SEKIGUCHI</t>
  </si>
  <si>
    <t>竹村</t>
  </si>
  <si>
    <t>信哉</t>
  </si>
  <si>
    <t>タケムラ</t>
  </si>
  <si>
    <t>ノブヤ</t>
  </si>
  <si>
    <t>TAKEMURA</t>
  </si>
  <si>
    <t>Nobuya</t>
  </si>
  <si>
    <t>越後谷</t>
  </si>
  <si>
    <t>エチゴヤ</t>
  </si>
  <si>
    <t>ECHIGOYA</t>
  </si>
  <si>
    <t>心優</t>
  </si>
  <si>
    <t>泰雅</t>
  </si>
  <si>
    <t>朱璃</t>
  </si>
  <si>
    <t>森末</t>
  </si>
  <si>
    <t>竜羽</t>
  </si>
  <si>
    <t>モリスエ</t>
  </si>
  <si>
    <t>カミウ</t>
  </si>
  <si>
    <t>MORISUE</t>
  </si>
  <si>
    <t>Kamiu</t>
  </si>
  <si>
    <t>Chizuru</t>
  </si>
  <si>
    <t>駿太朗</t>
  </si>
  <si>
    <t>シュンタロウ</t>
  </si>
  <si>
    <t>Shyuntaro</t>
  </si>
  <si>
    <t>奥野</t>
  </si>
  <si>
    <t>利尭</t>
  </si>
  <si>
    <t>オクノ</t>
  </si>
  <si>
    <t>トシタカ</t>
  </si>
  <si>
    <t>OKUNO</t>
  </si>
  <si>
    <t>Toshitaka</t>
  </si>
  <si>
    <t>琉弥</t>
  </si>
  <si>
    <t>リュウヤ</t>
  </si>
  <si>
    <t>Ryuya</t>
  </si>
  <si>
    <t>猶木</t>
  </si>
  <si>
    <t>晴也</t>
  </si>
  <si>
    <t>NAOKI</t>
  </si>
  <si>
    <t>前川</t>
  </si>
  <si>
    <t>岳智</t>
  </si>
  <si>
    <t>マエカワ</t>
  </si>
  <si>
    <t>タケトモ</t>
  </si>
  <si>
    <t>MAEKAWA</t>
  </si>
  <si>
    <t>Taketomo</t>
  </si>
  <si>
    <t>知大</t>
  </si>
  <si>
    <t>米山</t>
  </si>
  <si>
    <t>ヨネヤマ</t>
  </si>
  <si>
    <t>YONEYAMA</t>
  </si>
  <si>
    <t>大森</t>
  </si>
  <si>
    <t>智加</t>
  </si>
  <si>
    <t>オオモリ</t>
  </si>
  <si>
    <t>OMORI</t>
  </si>
  <si>
    <t>安西</t>
  </si>
  <si>
    <t>朝海</t>
  </si>
  <si>
    <t>トモミ</t>
  </si>
  <si>
    <t>Tomomi</t>
  </si>
  <si>
    <t>温那</t>
  </si>
  <si>
    <t>※今回は中学生のエントリーができます。</t>
  </si>
  <si>
    <t>男子110mH</t>
    <rPh sb="0" eb="2">
      <t>ダンシ</t>
    </rPh>
    <phoneticPr fontId="2"/>
  </si>
  <si>
    <t>男子400mH</t>
    <rPh sb="0" eb="2">
      <t>ダンシ</t>
    </rPh>
    <phoneticPr fontId="2"/>
  </si>
  <si>
    <t>男子棒高跳</t>
    <rPh sb="0" eb="2">
      <t>ダンシ</t>
    </rPh>
    <rPh sb="2" eb="5">
      <t>ボウタカトビ</t>
    </rPh>
    <phoneticPr fontId="2"/>
  </si>
  <si>
    <t>男3000SC</t>
    <rPh sb="0" eb="1">
      <t>ダン</t>
    </rPh>
    <phoneticPr fontId="3"/>
  </si>
  <si>
    <t>女子100mH</t>
    <phoneticPr fontId="3"/>
  </si>
  <si>
    <t>女子400mH</t>
    <phoneticPr fontId="3"/>
  </si>
  <si>
    <t>女子棒高跳</t>
    <rPh sb="2" eb="5">
      <t>ボウタカトビ</t>
    </rPh>
    <phoneticPr fontId="2"/>
  </si>
  <si>
    <t>女子三段跳</t>
    <rPh sb="2" eb="5">
      <t>サンダント</t>
    </rPh>
    <phoneticPr fontId="2"/>
  </si>
  <si>
    <t>各団体責任者へのお願い</t>
    <rPh sb="0" eb="3">
      <t>カクダンタイ</t>
    </rPh>
    <rPh sb="3" eb="5">
      <t>セキニン</t>
    </rPh>
    <rPh sb="5" eb="6">
      <t>シャ</t>
    </rPh>
    <rPh sb="9" eb="10">
      <t>ネガ</t>
    </rPh>
    <phoneticPr fontId="31"/>
  </si>
  <si>
    <t>※　各団体で団体名を記入後、必要部数の印刷をし首からぶら下げられるように作成してください。</t>
    <rPh sb="2" eb="3">
      <t>カク</t>
    </rPh>
    <rPh sb="3" eb="5">
      <t>ダンタイ</t>
    </rPh>
    <rPh sb="6" eb="9">
      <t>ダンタイメイ</t>
    </rPh>
    <rPh sb="10" eb="12">
      <t>キニュウ</t>
    </rPh>
    <rPh sb="12" eb="13">
      <t>ゴ</t>
    </rPh>
    <rPh sb="14" eb="16">
      <t>ヒツヨウ</t>
    </rPh>
    <rPh sb="16" eb="18">
      <t>ブスウ</t>
    </rPh>
    <rPh sb="19" eb="21">
      <t>インサツ</t>
    </rPh>
    <rPh sb="23" eb="24">
      <t>クビ</t>
    </rPh>
    <rPh sb="28" eb="29">
      <t>サ</t>
    </rPh>
    <rPh sb="36" eb="38">
      <t>サクセイ</t>
    </rPh>
    <phoneticPr fontId="31"/>
  </si>
  <si>
    <t>※　必ずカードを首から掛け、役員に見えるようにすることを徹底させてください。</t>
    <rPh sb="2" eb="3">
      <t>カナラ</t>
    </rPh>
    <rPh sb="8" eb="9">
      <t>クビ</t>
    </rPh>
    <rPh sb="11" eb="12">
      <t>カ</t>
    </rPh>
    <rPh sb="14" eb="16">
      <t>ヤクイン</t>
    </rPh>
    <rPh sb="17" eb="18">
      <t>ミ</t>
    </rPh>
    <rPh sb="28" eb="30">
      <t>テッテイ</t>
    </rPh>
    <phoneticPr fontId="31"/>
  </si>
  <si>
    <t>令和２年度</t>
    <rPh sb="0" eb="2">
      <t>レイワ</t>
    </rPh>
    <rPh sb="3" eb="4">
      <t>ネン</t>
    </rPh>
    <rPh sb="4" eb="5">
      <t>ド</t>
    </rPh>
    <phoneticPr fontId="31"/>
  </si>
  <si>
    <t>東京都高校生区部①夏季競技会</t>
    <rPh sb="0" eb="2">
      <t>トウキョウ</t>
    </rPh>
    <rPh sb="2" eb="3">
      <t>ト</t>
    </rPh>
    <rPh sb="3" eb="5">
      <t>コウコウ</t>
    </rPh>
    <rPh sb="5" eb="6">
      <t>セイ</t>
    </rPh>
    <rPh sb="6" eb="8">
      <t>クブ</t>
    </rPh>
    <rPh sb="9" eb="11">
      <t>カキ</t>
    </rPh>
    <rPh sb="11" eb="14">
      <t>キョウギカイ</t>
    </rPh>
    <phoneticPr fontId="31"/>
  </si>
  <si>
    <r>
      <rPr>
        <b/>
        <sz val="18"/>
        <color theme="1"/>
        <rFont val="ＭＳ Ｐゴシック"/>
        <family val="3"/>
        <charset val="128"/>
        <scheme val="minor"/>
      </rPr>
      <t>　　　　　　　兼</t>
    </r>
    <r>
      <rPr>
        <b/>
        <sz val="22"/>
        <color theme="1"/>
        <rFont val="ＭＳ Ｐゴシック"/>
        <family val="3"/>
        <charset val="128"/>
        <scheme val="minor"/>
      </rPr>
      <t>　全国高等学校リモート陸上競技選手権大会</t>
    </r>
    <phoneticPr fontId="57"/>
  </si>
  <si>
    <r>
      <rPr>
        <b/>
        <sz val="18"/>
        <rFont val="ＭＳ Ｐゴシック"/>
        <family val="3"/>
        <charset val="128"/>
        <scheme val="minor"/>
      </rPr>
      <t>　　　　　　　兼</t>
    </r>
    <r>
      <rPr>
        <b/>
        <sz val="22"/>
        <rFont val="ＭＳ Ｐゴシック"/>
        <family val="3"/>
        <charset val="128"/>
        <scheme val="minor"/>
      </rPr>
      <t xml:space="preserve">　第36回Ｕ20 日本陸上競技選手権大会／
　　　　　　　 第14回Ｕ18 日本陸上競技選手権大会 標準記録突破競技会
　　　　　　　　  </t>
    </r>
    <rPh sb="7" eb="8">
      <t>ケン</t>
    </rPh>
    <rPh sb="9" eb="10">
      <t>ダイ</t>
    </rPh>
    <rPh sb="12" eb="13">
      <t>カイ</t>
    </rPh>
    <rPh sb="17" eb="19">
      <t>ニホン</t>
    </rPh>
    <rPh sb="19" eb="21">
      <t>リクジョウ</t>
    </rPh>
    <rPh sb="21" eb="23">
      <t>キョウギ</t>
    </rPh>
    <rPh sb="23" eb="26">
      <t>センシュケン</t>
    </rPh>
    <rPh sb="26" eb="28">
      <t>タイカイ</t>
    </rPh>
    <rPh sb="38" eb="39">
      <t>ダイ</t>
    </rPh>
    <rPh sb="41" eb="42">
      <t>カイ</t>
    </rPh>
    <rPh sb="46" eb="48">
      <t>ニホン</t>
    </rPh>
    <rPh sb="48" eb="50">
      <t>リクジョウ</t>
    </rPh>
    <rPh sb="50" eb="52">
      <t>キョウギ</t>
    </rPh>
    <rPh sb="52" eb="55">
      <t>センシュケン</t>
    </rPh>
    <rPh sb="55" eb="57">
      <t>タイカイ</t>
    </rPh>
    <phoneticPr fontId="31"/>
  </si>
  <si>
    <t>監督・コーチ</t>
    <rPh sb="0" eb="2">
      <t>カントク</t>
    </rPh>
    <phoneticPr fontId="31"/>
  </si>
  <si>
    <t>補助生徒</t>
    <rPh sb="0" eb="2">
      <t>ホジョ</t>
    </rPh>
    <rPh sb="2" eb="4">
      <t>セイト</t>
    </rPh>
    <phoneticPr fontId="31"/>
  </si>
  <si>
    <t>2020年8月19日(水)・20日(木)</t>
    <rPh sb="4" eb="5">
      <t>ネン</t>
    </rPh>
    <rPh sb="6" eb="7">
      <t>ガツ</t>
    </rPh>
    <rPh sb="9" eb="10">
      <t>ニチ</t>
    </rPh>
    <rPh sb="11" eb="12">
      <t>スイ</t>
    </rPh>
    <rPh sb="16" eb="17">
      <t>ニチ</t>
    </rPh>
    <rPh sb="18" eb="19">
      <t>モク</t>
    </rPh>
    <phoneticPr fontId="31"/>
  </si>
  <si>
    <t>東京陸上競技協会</t>
    <rPh sb="0" eb="2">
      <t>トウキョウ</t>
    </rPh>
    <rPh sb="2" eb="4">
      <t>リクジョウ</t>
    </rPh>
    <rPh sb="4" eb="6">
      <t>キョウギ</t>
    </rPh>
    <rPh sb="6" eb="8">
      <t>キョウカイ</t>
    </rPh>
    <phoneticPr fontId="31"/>
  </si>
  <si>
    <t>団体名</t>
    <rPh sb="0" eb="3">
      <t>ダンタイメイ</t>
    </rPh>
    <phoneticPr fontId="57"/>
  </si>
  <si>
    <t>※このカードは新型コロナウイルス罹患・拡散防止のため、無観客試合となるに当たり競技場に入場する際に必要です。必ず首からかけ役員に見えるようにしてください。</t>
    <rPh sb="7" eb="9">
      <t>シンガタ</t>
    </rPh>
    <rPh sb="16" eb="18">
      <t>リカン</t>
    </rPh>
    <rPh sb="19" eb="21">
      <t>カクサン</t>
    </rPh>
    <rPh sb="21" eb="23">
      <t>ボウシ</t>
    </rPh>
    <rPh sb="27" eb="28">
      <t>ム</t>
    </rPh>
    <rPh sb="28" eb="30">
      <t>カンキャク</t>
    </rPh>
    <rPh sb="30" eb="32">
      <t>シアイ</t>
    </rPh>
    <rPh sb="36" eb="37">
      <t>ア</t>
    </rPh>
    <rPh sb="39" eb="42">
      <t>キョウギジョウ</t>
    </rPh>
    <rPh sb="43" eb="45">
      <t>ニュウジョウ</t>
    </rPh>
    <rPh sb="47" eb="48">
      <t>サイ</t>
    </rPh>
    <rPh sb="49" eb="51">
      <t>ヒツヨウ</t>
    </rPh>
    <rPh sb="54" eb="55">
      <t>カナラ</t>
    </rPh>
    <rPh sb="56" eb="57">
      <t>クビ</t>
    </rPh>
    <rPh sb="61" eb="63">
      <t>ヤクイン</t>
    </rPh>
    <rPh sb="64" eb="65">
      <t>ミ</t>
    </rPh>
    <phoneticPr fontId="31"/>
  </si>
  <si>
    <r>
      <t>※このカードは新型コロナウイルス罹患・拡散防止のため、無観客試合となるに当たり競技場に入場する際に必要です。必ず首からかけ役員に見えるようにしてください。このＡＤカードは</t>
    </r>
    <r>
      <rPr>
        <b/>
        <u/>
        <sz val="18"/>
        <rFont val="ＭＳ Ｐゴシック"/>
        <family val="3"/>
        <charset val="128"/>
        <scheme val="minor"/>
      </rPr>
      <t>各団体２名まで</t>
    </r>
    <r>
      <rPr>
        <b/>
        <sz val="18"/>
        <rFont val="ＭＳ Ｐゴシック"/>
        <family val="3"/>
        <charset val="128"/>
        <scheme val="minor"/>
      </rPr>
      <t>です。</t>
    </r>
    <rPh sb="7" eb="9">
      <t>シンガタ</t>
    </rPh>
    <rPh sb="16" eb="18">
      <t>リカン</t>
    </rPh>
    <rPh sb="19" eb="21">
      <t>カクサン</t>
    </rPh>
    <rPh sb="21" eb="23">
      <t>ボウシ</t>
    </rPh>
    <rPh sb="27" eb="28">
      <t>ム</t>
    </rPh>
    <rPh sb="28" eb="30">
      <t>カンキャク</t>
    </rPh>
    <rPh sb="30" eb="32">
      <t>シアイ</t>
    </rPh>
    <rPh sb="36" eb="37">
      <t>ア</t>
    </rPh>
    <rPh sb="39" eb="42">
      <t>キョウギジョウ</t>
    </rPh>
    <rPh sb="43" eb="45">
      <t>ニュウジョウ</t>
    </rPh>
    <rPh sb="47" eb="48">
      <t>サイ</t>
    </rPh>
    <rPh sb="49" eb="51">
      <t>ヒツヨウ</t>
    </rPh>
    <rPh sb="54" eb="55">
      <t>カナラ</t>
    </rPh>
    <rPh sb="56" eb="57">
      <t>クビ</t>
    </rPh>
    <rPh sb="61" eb="63">
      <t>ヤクイン</t>
    </rPh>
    <rPh sb="64" eb="65">
      <t>ミ</t>
    </rPh>
    <rPh sb="85" eb="88">
      <t>カクダンタイ</t>
    </rPh>
    <rPh sb="89" eb="90">
      <t>メイ</t>
    </rPh>
    <phoneticPr fontId="31"/>
  </si>
  <si>
    <t>※このカードは各団体の責任において貸与されているものです。</t>
    <rPh sb="7" eb="8">
      <t>カク</t>
    </rPh>
    <rPh sb="8" eb="10">
      <t>ダンタイ</t>
    </rPh>
    <rPh sb="11" eb="13">
      <t>セキニン</t>
    </rPh>
    <rPh sb="17" eb="19">
      <t>タイヨ</t>
    </rPh>
    <phoneticPr fontId="31"/>
  </si>
  <si>
    <t>選　手</t>
    <rPh sb="0" eb="1">
      <t>セン</t>
    </rPh>
    <rPh sb="2" eb="3">
      <t>テ</t>
    </rPh>
    <phoneticPr fontId="31"/>
  </si>
  <si>
    <t>マネージャー</t>
    <phoneticPr fontId="31"/>
  </si>
  <si>
    <r>
      <t>※このカードは新型コロナウイルス罹患・拡散防止のため、無観客試合となるに当たり競技場に入場する際に必要です。必ず首からかけ役員に見えるようにしてください。このＡＤカードは</t>
    </r>
    <r>
      <rPr>
        <b/>
        <u/>
        <sz val="18"/>
        <rFont val="ＭＳ Ｐゴシック"/>
        <family val="3"/>
        <charset val="128"/>
        <scheme val="minor"/>
      </rPr>
      <t>各団体２名まで</t>
    </r>
    <r>
      <rPr>
        <b/>
        <sz val="18"/>
        <rFont val="ＭＳ Ｐゴシック"/>
        <family val="3"/>
        <charset val="128"/>
        <scheme val="minor"/>
      </rPr>
      <t>です。</t>
    </r>
    <rPh sb="7" eb="9">
      <t>シンガタ</t>
    </rPh>
    <rPh sb="16" eb="18">
      <t>リカン</t>
    </rPh>
    <rPh sb="19" eb="21">
      <t>カクサン</t>
    </rPh>
    <rPh sb="21" eb="23">
      <t>ボウシ</t>
    </rPh>
    <rPh sb="27" eb="28">
      <t>ム</t>
    </rPh>
    <rPh sb="28" eb="30">
      <t>カンキャク</t>
    </rPh>
    <rPh sb="30" eb="32">
      <t>シアイ</t>
    </rPh>
    <rPh sb="36" eb="37">
      <t>ア</t>
    </rPh>
    <rPh sb="39" eb="42">
      <t>キョウギジョウ</t>
    </rPh>
    <rPh sb="43" eb="45">
      <t>ニュウジョウ</t>
    </rPh>
    <rPh sb="47" eb="48">
      <t>サイ</t>
    </rPh>
    <rPh sb="49" eb="51">
      <t>ヒツヨウ</t>
    </rPh>
    <rPh sb="54" eb="55">
      <t>カナラ</t>
    </rPh>
    <rPh sb="56" eb="57">
      <t>クビ</t>
    </rPh>
    <rPh sb="61" eb="63">
      <t>ヤクイン</t>
    </rPh>
    <rPh sb="64" eb="65">
      <t>ミ</t>
    </rPh>
    <phoneticPr fontId="31"/>
  </si>
  <si>
    <t>※　用紙は全体をA4で印刷すると，１枚がはがきサイズ相当になります。A4サイズの用紙を使用してください。</t>
    <rPh sb="2" eb="4">
      <t>ヨウシ</t>
    </rPh>
    <rPh sb="5" eb="7">
      <t>ゼンタイ</t>
    </rPh>
    <rPh sb="11" eb="13">
      <t>インサツ</t>
    </rPh>
    <rPh sb="18" eb="19">
      <t>マイ</t>
    </rPh>
    <rPh sb="26" eb="28">
      <t>ソウトウ</t>
    </rPh>
    <rPh sb="40" eb="42">
      <t>ヨウシ</t>
    </rPh>
    <rPh sb="43" eb="45">
      <t>シヨウ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</si>
</sst>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Red]0"/>
    <numFmt numFmtId="178" formatCode="0&quot; チーム&quot;"/>
    <numFmt numFmtId="179" formatCode="0&quot; 冊&quot;"/>
    <numFmt numFmtId="180" formatCode="0\ &quot;種目&quot;"/>
    <numFmt numFmtId="181" formatCode="0&quot;　円&quot;"/>
    <numFmt numFmtId="182" formatCode="0_);[Red]\(0\)"/>
    <numFmt numFmtId="183" formatCode="m&quot;月&quot;d&quot;日&quot;;@"/>
    <numFmt numFmtId="184" formatCode="0&quot; 人&quot;"/>
  </numFmts>
  <fonts count="6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11"/>
      <name val="ＭＳ 明朝"/>
      <family val="1"/>
      <charset val="128"/>
    </font>
    <font>
      <sz val="6"/>
      <name val="ＭＳ 明朝"/>
      <family val="1"/>
      <charset val="128"/>
    </font>
    <font>
      <sz val="14"/>
      <name val="ＭＳ 明朝"/>
      <family val="1"/>
      <charset val="128"/>
    </font>
    <font>
      <sz val="16"/>
      <name val="ＭＳ ゴシック"/>
      <family val="3"/>
      <charset val="128"/>
    </font>
    <font>
      <sz val="9"/>
      <name val="ＭＳ 明朝"/>
      <family val="1"/>
      <charset val="128"/>
    </font>
    <font>
      <sz val="10"/>
      <name val="ＭＳ 明朝"/>
      <family val="1"/>
      <charset val="128"/>
    </font>
    <font>
      <sz val="16"/>
      <name val="ＭＳ 明朝"/>
      <family val="1"/>
      <charset val="128"/>
    </font>
    <font>
      <b/>
      <sz val="14"/>
      <name val="ＭＳ 明朝"/>
      <family val="1"/>
      <charset val="128"/>
    </font>
    <font>
      <b/>
      <sz val="16"/>
      <color indexed="10"/>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14"/>
      <name val="ＭＳ Ｐゴシック"/>
      <family val="3"/>
      <charset val="128"/>
    </font>
    <font>
      <sz val="12"/>
      <name val="ＭＳ Ｐ明朝"/>
      <family val="1"/>
      <charset val="128"/>
    </font>
    <font>
      <sz val="9"/>
      <name val="ＭＳ Ｐゴシック"/>
      <family val="3"/>
      <charset val="128"/>
    </font>
    <font>
      <b/>
      <sz val="11"/>
      <color indexed="10"/>
      <name val="ＭＳ Ｐゴシック"/>
      <family val="3"/>
      <charset val="128"/>
    </font>
    <font>
      <sz val="12"/>
      <name val="ＭＳ 明朝"/>
      <family val="1"/>
      <charset val="128"/>
    </font>
    <font>
      <b/>
      <u/>
      <sz val="16"/>
      <name val="ＭＳ Ｐゴシック"/>
      <family val="3"/>
      <charset val="128"/>
    </font>
    <font>
      <b/>
      <sz val="9"/>
      <name val="ＭＳ Ｐゴシック"/>
      <family val="3"/>
      <charset val="128"/>
    </font>
    <font>
      <sz val="9"/>
      <color indexed="9"/>
      <name val="ＭＳ Ｐゴシック"/>
      <family val="3"/>
      <charset val="128"/>
    </font>
    <font>
      <b/>
      <sz val="9"/>
      <color indexed="9"/>
      <name val="ＭＳ Ｐゴシック"/>
      <family val="3"/>
      <charset val="128"/>
    </font>
    <font>
      <sz val="8"/>
      <name val="ＭＳ Ｐゴシック"/>
      <family val="3"/>
      <charset val="128"/>
    </font>
    <font>
      <b/>
      <sz val="8"/>
      <name val="ＭＳ Ｐゴシック"/>
      <family val="3"/>
      <charset val="128"/>
    </font>
    <font>
      <b/>
      <sz val="7"/>
      <color indexed="9"/>
      <name val="ＭＳ Ｐゴシック"/>
      <family val="3"/>
      <charset val="128"/>
    </font>
    <font>
      <b/>
      <sz val="7"/>
      <name val="ＭＳ Ｐゴシック"/>
      <family val="3"/>
      <charset val="128"/>
    </font>
    <font>
      <sz val="7"/>
      <name val="ＭＳ Ｐゴシック"/>
      <family val="3"/>
      <charset val="128"/>
    </font>
    <font>
      <sz val="18"/>
      <name val="ＭＳ Ｐゴシック"/>
      <family val="3"/>
      <charset val="128"/>
    </font>
    <font>
      <sz val="9"/>
      <name val="ＭＳ Ｐ明朝"/>
      <family val="1"/>
      <charset val="128"/>
    </font>
    <font>
      <sz val="10"/>
      <name val="ＭＳ Ｐ明朝"/>
      <family val="1"/>
      <charset val="128"/>
    </font>
    <font>
      <sz val="11"/>
      <color rgb="FFFF0000"/>
      <name val="ＭＳ Ｐゴシック"/>
      <family val="3"/>
      <charset val="128"/>
    </font>
    <font>
      <b/>
      <sz val="16"/>
      <color rgb="FFFF0000"/>
      <name val="ＭＳ Ｐゴシック"/>
      <family val="3"/>
      <charset val="128"/>
    </font>
    <font>
      <sz val="16"/>
      <color rgb="FFFF0000"/>
      <name val="ＭＳ Ｐゴシック"/>
      <family val="3"/>
      <charset val="128"/>
    </font>
    <font>
      <b/>
      <sz val="18"/>
      <name val="HGP創英ﾌﾟﾚｾﾞﾝｽEB"/>
      <family val="1"/>
      <charset val="128"/>
    </font>
    <font>
      <b/>
      <sz val="12"/>
      <name val="ＭＳ Ｐゴシック"/>
      <family val="3"/>
      <charset val="128"/>
    </font>
    <font>
      <sz val="8"/>
      <color indexed="10"/>
      <name val="HG創英角ﾎﾟｯﾌﾟ体"/>
      <family val="3"/>
      <charset val="128"/>
    </font>
    <font>
      <b/>
      <sz val="8"/>
      <color rgb="FFFF0000"/>
      <name val="ＭＳ Ｐゴシック"/>
      <family val="3"/>
      <charset val="128"/>
    </font>
    <font>
      <b/>
      <sz val="28"/>
      <name val="ＭＳ Ｐゴシック"/>
      <family val="3"/>
      <charset val="128"/>
    </font>
    <font>
      <b/>
      <sz val="24"/>
      <color indexed="10"/>
      <name val="ＭＳ Ｐゴシック"/>
      <family val="3"/>
      <charset val="128"/>
    </font>
    <font>
      <sz val="6"/>
      <color rgb="FFFF0000"/>
      <name val="ＭＳ Ｐゴシック"/>
      <family val="3"/>
      <charset val="128"/>
    </font>
    <font>
      <sz val="20"/>
      <color rgb="FF0070C0"/>
      <name val="ＭＳ Ｐ明朝"/>
      <family val="1"/>
      <charset val="128"/>
    </font>
    <font>
      <u/>
      <sz val="20"/>
      <color rgb="FF0070C0"/>
      <name val="ＭＳ Ｐ明朝"/>
      <family val="1"/>
      <charset val="128"/>
    </font>
    <font>
      <b/>
      <sz val="20"/>
      <color rgb="FF0070C0"/>
      <name val="ＭＳ Ｐ明朝"/>
      <family val="1"/>
      <charset val="128"/>
    </font>
    <font>
      <sz val="16"/>
      <color rgb="FF0070C0"/>
      <name val="ＭＳ Ｐゴシック"/>
      <family val="3"/>
      <charset val="128"/>
    </font>
    <font>
      <b/>
      <sz val="14"/>
      <color rgb="FFFF0000"/>
      <name val="ＭＳ ゴシック"/>
      <family val="3"/>
      <charset val="128"/>
    </font>
    <font>
      <sz val="11"/>
      <color theme="0"/>
      <name val="ＭＳ 明朝"/>
      <family val="1"/>
      <charset val="128"/>
    </font>
    <font>
      <sz val="16"/>
      <color theme="0"/>
      <name val="ＭＳ 明朝"/>
      <family val="1"/>
      <charset val="128"/>
    </font>
    <font>
      <b/>
      <sz val="72"/>
      <name val="ＭＳ Ｐゴシック"/>
      <family val="3"/>
      <charset val="128"/>
      <scheme val="minor"/>
    </font>
    <font>
      <b/>
      <sz val="22"/>
      <name val="ＭＳ Ｐゴシック"/>
      <family val="3"/>
      <charset val="128"/>
      <scheme val="minor"/>
    </font>
    <font>
      <b/>
      <sz val="22"/>
      <name val="ＭＳ ゴシック"/>
      <family val="3"/>
      <charset val="128"/>
    </font>
    <font>
      <b/>
      <sz val="22"/>
      <color theme="1"/>
      <name val="ＭＳ Ｐゴシック"/>
      <family val="3"/>
      <charset val="128"/>
      <scheme val="minor"/>
    </font>
    <font>
      <b/>
      <sz val="18"/>
      <color theme="1"/>
      <name val="ＭＳ Ｐゴシック"/>
      <family val="3"/>
      <charset val="128"/>
      <scheme val="minor"/>
    </font>
    <font>
      <sz val="6"/>
      <name val="ＭＳ Ｐゴシック"/>
      <family val="2"/>
      <charset val="128"/>
      <scheme val="minor"/>
    </font>
    <font>
      <b/>
      <sz val="22"/>
      <name val="Helv"/>
      <family val="2"/>
    </font>
    <font>
      <b/>
      <sz val="18"/>
      <name val="ＭＳ Ｐゴシック"/>
      <family val="3"/>
      <charset val="128"/>
      <scheme val="minor"/>
    </font>
    <font>
      <b/>
      <sz val="16"/>
      <name val="Helv"/>
      <family val="2"/>
    </font>
    <font>
      <b/>
      <u/>
      <sz val="18"/>
      <name val="ＭＳ Ｐゴシック"/>
      <family val="3"/>
      <charset val="128"/>
      <scheme val="minor"/>
    </font>
    <font>
      <b/>
      <sz val="20"/>
      <color rgb="FFFF0000"/>
      <name val="ＭＳ ゴシック"/>
      <family val="3"/>
      <charset val="128"/>
    </font>
    <font>
      <sz val="20"/>
      <name val="ＭＳ Ｐゴシック"/>
      <family val="3"/>
      <charset val="128"/>
    </font>
    <font>
      <b/>
      <sz val="20"/>
      <color rgb="FFFF0000"/>
      <name val="Helv"/>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34"/>
        <bgColor indexed="64"/>
      </patternFill>
    </fill>
    <fill>
      <patternFill patternType="solid">
        <fgColor rgb="FFFFFAFF"/>
        <bgColor indexed="64"/>
      </patternFill>
    </fill>
    <fill>
      <patternFill patternType="solid">
        <fgColor rgb="FFFFFF99"/>
        <bgColor indexed="64"/>
      </patternFill>
    </fill>
    <fill>
      <patternFill patternType="solid">
        <fgColor rgb="FFCCFFCC"/>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
      <patternFill patternType="solid">
        <fgColor rgb="FFFFEBFF"/>
        <bgColor indexed="64"/>
      </patternFill>
    </fill>
    <fill>
      <patternFill patternType="solid">
        <fgColor rgb="FF66CCFF"/>
        <bgColor indexed="64"/>
      </patternFill>
    </fill>
    <fill>
      <patternFill patternType="solid">
        <fgColor rgb="FF92D050"/>
        <bgColor indexed="64"/>
      </patternFill>
    </fill>
    <fill>
      <patternFill patternType="solid">
        <fgColor rgb="FFFF99CC"/>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style="thin">
        <color indexed="64"/>
      </top>
      <bottom/>
      <diagonal/>
    </border>
    <border>
      <left style="hair">
        <color indexed="10"/>
      </left>
      <right style="hair">
        <color indexed="10"/>
      </right>
      <top/>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diagonal/>
    </border>
    <border>
      <left style="double">
        <color indexed="64"/>
      </left>
      <right style="double">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auto="1"/>
      </bottom>
      <diagonal/>
    </border>
  </borders>
  <cellStyleXfs count="6">
    <xf numFmtId="0" fontId="0" fillId="0" borderId="0">
      <alignment vertical="center"/>
    </xf>
    <xf numFmtId="0" fontId="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6" fillId="0" borderId="0"/>
    <xf numFmtId="0" fontId="1" fillId="0" borderId="0">
      <alignment vertical="center"/>
    </xf>
  </cellStyleXfs>
  <cellXfs count="566">
    <xf numFmtId="0" fontId="0" fillId="0" borderId="0" xfId="0">
      <alignment vertical="center"/>
    </xf>
    <xf numFmtId="0" fontId="0" fillId="2" borderId="1" xfId="0" applyFill="1" applyBorder="1" applyAlignment="1">
      <alignment horizontal="center"/>
    </xf>
    <xf numFmtId="49" fontId="2" fillId="2" borderId="1" xfId="0" applyNumberFormat="1" applyFont="1" applyFill="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0" borderId="0" xfId="4" applyFont="1" applyAlignment="1">
      <alignment vertical="top"/>
    </xf>
    <xf numFmtId="0" fontId="8" fillId="0" borderId="0" xfId="4" applyFont="1" applyAlignment="1">
      <alignment horizontal="center" vertical="top"/>
    </xf>
    <xf numFmtId="0" fontId="6" fillId="0" borderId="0" xfId="4"/>
    <xf numFmtId="0" fontId="16" fillId="0" borderId="0" xfId="0" applyFont="1">
      <alignment vertical="center"/>
    </xf>
    <xf numFmtId="0" fontId="0" fillId="3" borderId="0" xfId="0" applyFill="1">
      <alignment vertical="center"/>
    </xf>
    <xf numFmtId="0" fontId="18" fillId="3" borderId="0" xfId="0" applyFont="1" applyFill="1">
      <alignment vertical="center"/>
    </xf>
    <xf numFmtId="0" fontId="16" fillId="3" borderId="0" xfId="0" applyFont="1" applyFill="1">
      <alignment vertical="center"/>
    </xf>
    <xf numFmtId="176" fontId="0" fillId="4" borderId="1" xfId="0" applyNumberFormat="1"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2" borderId="10" xfId="0" applyFill="1" applyBorder="1" applyAlignment="1">
      <alignment horizontal="center" vertical="center"/>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0" fontId="0" fillId="5" borderId="1" xfId="0" applyFill="1" applyBorder="1" applyProtection="1">
      <alignment vertical="center"/>
      <protection locked="0"/>
    </xf>
    <xf numFmtId="49" fontId="0" fillId="6" borderId="11" xfId="0" applyNumberFormat="1" applyFill="1" applyBorder="1" applyProtection="1">
      <alignment vertical="center"/>
      <protection locked="0"/>
    </xf>
    <xf numFmtId="49" fontId="0" fillId="6" borderId="12" xfId="0" applyNumberFormat="1" applyFill="1" applyBorder="1" applyProtection="1">
      <alignment vertical="center"/>
      <protection locked="0"/>
    </xf>
    <xf numFmtId="49" fontId="0" fillId="6" borderId="9" xfId="0" applyNumberFormat="1" applyFill="1" applyBorder="1" applyProtection="1">
      <alignment vertical="center"/>
      <protection locked="0"/>
    </xf>
    <xf numFmtId="0" fontId="0" fillId="6" borderId="1" xfId="0" applyFill="1" applyBorder="1" applyProtection="1">
      <alignment vertical="center"/>
      <protection locked="0"/>
    </xf>
    <xf numFmtId="49" fontId="0" fillId="0" borderId="13" xfId="0" applyNumberFormat="1" applyBorder="1" applyProtection="1">
      <alignment vertical="center"/>
      <protection locked="0"/>
    </xf>
    <xf numFmtId="49" fontId="0" fillId="6" borderId="11" xfId="0" applyNumberFormat="1" applyFill="1" applyBorder="1" applyAlignment="1" applyProtection="1">
      <alignment horizontal="center" vertical="center"/>
      <protection locked="0"/>
    </xf>
    <xf numFmtId="49" fontId="0" fillId="6" borderId="12" xfId="0" applyNumberFormat="1" applyFill="1" applyBorder="1" applyAlignment="1" applyProtection="1">
      <alignment horizontal="center" vertical="center"/>
      <protection locked="0"/>
    </xf>
    <xf numFmtId="49" fontId="0" fillId="6" borderId="9" xfId="0" applyNumberFormat="1" applyFill="1" applyBorder="1" applyAlignment="1" applyProtection="1">
      <alignment horizontal="center" vertical="center"/>
      <protection locked="0"/>
    </xf>
    <xf numFmtId="49" fontId="8" fillId="0" borderId="0" xfId="4" applyNumberFormat="1" applyFont="1" applyAlignment="1">
      <alignment vertical="top"/>
    </xf>
    <xf numFmtId="49" fontId="6" fillId="0" borderId="0" xfId="4" applyNumberFormat="1"/>
    <xf numFmtId="0" fontId="6" fillId="0" borderId="16" xfId="4" applyBorder="1" applyAlignment="1">
      <alignment horizontal="center" vertical="center" shrinkToFit="1"/>
    </xf>
    <xf numFmtId="0" fontId="12" fillId="0" borderId="0" xfId="4" applyFont="1" applyAlignment="1">
      <alignment horizontal="center" vertical="center" shrinkToFit="1"/>
    </xf>
    <xf numFmtId="0" fontId="6" fillId="0" borderId="0" xfId="4" applyAlignment="1">
      <alignment horizontal="center" shrinkToFit="1"/>
    </xf>
    <xf numFmtId="0" fontId="18" fillId="0" borderId="0" xfId="0" applyFont="1">
      <alignment vertical="center"/>
    </xf>
    <xf numFmtId="0" fontId="6" fillId="0" borderId="0" xfId="4" applyAlignment="1">
      <alignment horizontal="center" vertical="center" shrinkToFit="1"/>
    </xf>
    <xf numFmtId="0" fontId="0" fillId="0" borderId="0" xfId="0" applyAlignment="1">
      <alignment horizontal="center" vertical="center"/>
    </xf>
    <xf numFmtId="49" fontId="0" fillId="0" borderId="0" xfId="0" applyNumberFormat="1">
      <alignment vertical="center"/>
    </xf>
    <xf numFmtId="0" fontId="0" fillId="0" borderId="20" xfId="0" applyBorder="1" applyAlignment="1">
      <alignment horizontal="center" vertical="center"/>
    </xf>
    <xf numFmtId="0" fontId="0" fillId="0" borderId="0" xfId="0" applyAlignment="1">
      <alignment horizontal="center" vertical="center" shrinkToFit="1"/>
    </xf>
    <xf numFmtId="0" fontId="14" fillId="3" borderId="0" xfId="0" applyFont="1" applyFill="1">
      <alignment vertical="center"/>
    </xf>
    <xf numFmtId="0" fontId="4" fillId="3" borderId="0" xfId="0" applyFont="1" applyFill="1">
      <alignment vertical="center"/>
    </xf>
    <xf numFmtId="0" fontId="0" fillId="3" borderId="0" xfId="0" applyFill="1" applyAlignment="1">
      <alignment horizontal="left" vertical="center"/>
    </xf>
    <xf numFmtId="0" fontId="18" fillId="3" borderId="0" xfId="0" applyFont="1" applyFill="1" applyAlignment="1">
      <alignment horizontal="center" vertical="center"/>
    </xf>
    <xf numFmtId="0" fontId="0" fillId="3" borderId="0" xfId="0" applyFill="1" applyAlignment="1">
      <alignment horizontal="center" vertical="center"/>
    </xf>
    <xf numFmtId="0" fontId="17" fillId="0" borderId="0" xfId="3" applyFont="1" applyAlignment="1" applyProtection="1">
      <alignment horizontal="distributed" justifyLastLine="1"/>
      <protection hidden="1"/>
    </xf>
    <xf numFmtId="0" fontId="19" fillId="7" borderId="21" xfId="3" applyFont="1" applyFill="1" applyBorder="1" applyAlignment="1" applyProtection="1">
      <alignment horizontal="distributed" justifyLastLine="1"/>
      <protection hidden="1"/>
    </xf>
    <xf numFmtId="0" fontId="0" fillId="0" borderId="0" xfId="0" applyProtection="1">
      <alignment vertical="center"/>
      <protection hidden="1"/>
    </xf>
    <xf numFmtId="0" fontId="17" fillId="7" borderId="0" xfId="3" applyFont="1" applyFill="1" applyAlignment="1" applyProtection="1">
      <alignment horizontal="center" justifyLastLine="1"/>
      <protection hidden="1"/>
    </xf>
    <xf numFmtId="0" fontId="17" fillId="7" borderId="21" xfId="3" applyFont="1" applyFill="1" applyBorder="1" applyAlignment="1" applyProtection="1">
      <alignment horizontal="center" justifyLastLine="1"/>
      <protection hidden="1"/>
    </xf>
    <xf numFmtId="0" fontId="17" fillId="7" borderId="21" xfId="3" applyFont="1" applyFill="1" applyBorder="1" applyAlignment="1" applyProtection="1">
      <alignment horizontal="distributed" justifyLastLine="1"/>
      <protection hidden="1"/>
    </xf>
    <xf numFmtId="0" fontId="17" fillId="7" borderId="0" xfId="3" applyFont="1" applyFill="1" applyAlignment="1" applyProtection="1">
      <alignment horizontal="distributed" justifyLastLine="1"/>
      <protection hidden="1"/>
    </xf>
    <xf numFmtId="0" fontId="17" fillId="0" borderId="0" xfId="3" applyFont="1" applyProtection="1">
      <protection hidden="1"/>
    </xf>
    <xf numFmtId="182" fontId="17" fillId="0" borderId="0" xfId="3" applyNumberFormat="1" applyFont="1" applyAlignment="1" applyProtection="1">
      <alignment horizontal="left"/>
      <protection hidden="1"/>
    </xf>
    <xf numFmtId="0" fontId="17" fillId="0" borderId="0" xfId="3" applyFont="1" applyAlignment="1" applyProtection="1">
      <alignment horizontal="center"/>
      <protection hidden="1"/>
    </xf>
    <xf numFmtId="0" fontId="0" fillId="0" borderId="0" xfId="0" applyAlignment="1" applyProtection="1">
      <alignment horizontal="center" vertical="center"/>
      <protection hidden="1"/>
    </xf>
    <xf numFmtId="0" fontId="27" fillId="0" borderId="8" xfId="0" applyFont="1" applyBorder="1" applyProtection="1">
      <alignment vertical="center"/>
      <protection locked="0"/>
    </xf>
    <xf numFmtId="0" fontId="27" fillId="0" borderId="9" xfId="0" applyFont="1" applyBorder="1" applyProtection="1">
      <alignment vertical="center"/>
      <protection locked="0"/>
    </xf>
    <xf numFmtId="0" fontId="27" fillId="0" borderId="1" xfId="0" applyFont="1" applyBorder="1" applyProtection="1">
      <alignment vertical="center"/>
      <protection locked="0"/>
    </xf>
    <xf numFmtId="0" fontId="27" fillId="0" borderId="22" xfId="0" applyFont="1" applyBorder="1" applyProtection="1">
      <alignment vertical="center"/>
      <protection locked="0"/>
    </xf>
    <xf numFmtId="0" fontId="27" fillId="0" borderId="23" xfId="0" applyFont="1" applyBorder="1" applyProtection="1">
      <alignment vertical="center"/>
      <protection locked="0"/>
    </xf>
    <xf numFmtId="0" fontId="27" fillId="0" borderId="24" xfId="0" applyFont="1" applyBorder="1" applyProtection="1">
      <alignment vertical="center"/>
      <protection locked="0"/>
    </xf>
    <xf numFmtId="0" fontId="27" fillId="0" borderId="25" xfId="0" applyFont="1" applyBorder="1" applyProtection="1">
      <alignment vertical="center"/>
      <protection locked="0"/>
    </xf>
    <xf numFmtId="0" fontId="27" fillId="0" borderId="7" xfId="0" applyFont="1" applyBorder="1" applyProtection="1">
      <alignment vertical="center"/>
      <protection locked="0"/>
    </xf>
    <xf numFmtId="0" fontId="27" fillId="0" borderId="26" xfId="0" applyFont="1" applyBorder="1" applyProtection="1">
      <alignment vertical="center"/>
      <protection locked="0"/>
    </xf>
    <xf numFmtId="0" fontId="27" fillId="0" borderId="27" xfId="0" applyFont="1" applyBorder="1" applyProtection="1">
      <alignment vertical="center"/>
      <protection locked="0"/>
    </xf>
    <xf numFmtId="0" fontId="27" fillId="0" borderId="28" xfId="0" applyFont="1" applyBorder="1" applyProtection="1">
      <alignment vertical="center"/>
      <protection locked="0"/>
    </xf>
    <xf numFmtId="0" fontId="27" fillId="0" borderId="29" xfId="0" applyFont="1" applyBorder="1" applyProtection="1">
      <alignment vertical="center"/>
      <protection locked="0"/>
    </xf>
    <xf numFmtId="0" fontId="27" fillId="0" borderId="30" xfId="0" applyFont="1" applyBorder="1" applyProtection="1">
      <alignment vertical="center"/>
      <protection locked="0"/>
    </xf>
    <xf numFmtId="0" fontId="27" fillId="0" borderId="31" xfId="0" applyFont="1" applyBorder="1" applyProtection="1">
      <alignment vertical="center"/>
      <protection locked="0"/>
    </xf>
    <xf numFmtId="0" fontId="27" fillId="0" borderId="32" xfId="0" applyFont="1" applyBorder="1" applyProtection="1">
      <alignment vertical="center"/>
      <protection locked="0"/>
    </xf>
    <xf numFmtId="0" fontId="8" fillId="0" borderId="0" xfId="4" applyFont="1" applyAlignment="1" applyProtection="1">
      <alignment vertical="top"/>
      <protection hidden="1"/>
    </xf>
    <xf numFmtId="0" fontId="8" fillId="0" borderId="0" xfId="4" applyFont="1" applyAlignment="1" applyProtection="1">
      <alignment horizontal="center" vertical="top"/>
      <protection hidden="1"/>
    </xf>
    <xf numFmtId="0" fontId="6" fillId="0" borderId="33" xfId="4" applyBorder="1" applyProtection="1">
      <protection hidden="1"/>
    </xf>
    <xf numFmtId="0" fontId="6" fillId="0" borderId="0" xfId="4" applyProtection="1">
      <protection hidden="1"/>
    </xf>
    <xf numFmtId="0" fontId="6" fillId="0" borderId="0" xfId="4" applyAlignment="1" applyProtection="1">
      <alignment horizontal="center"/>
      <protection hidden="1"/>
    </xf>
    <xf numFmtId="0" fontId="6" fillId="0" borderId="1" xfId="4" applyBorder="1" applyAlignment="1" applyProtection="1">
      <alignment horizontal="center" vertical="center"/>
      <protection hidden="1"/>
    </xf>
    <xf numFmtId="0" fontId="11" fillId="0" borderId="1" xfId="4" applyFont="1" applyBorder="1" applyAlignment="1" applyProtection="1">
      <alignment horizontal="center" vertical="center"/>
      <protection hidden="1"/>
    </xf>
    <xf numFmtId="176" fontId="6" fillId="0" borderId="26" xfId="4" applyNumberFormat="1" applyBorder="1" applyAlignment="1" applyProtection="1">
      <alignment vertical="center"/>
      <protection hidden="1"/>
    </xf>
    <xf numFmtId="177" fontId="6" fillId="0" borderId="26" xfId="4" applyNumberFormat="1" applyBorder="1" applyAlignment="1" applyProtection="1">
      <alignment horizontal="center" vertical="center" shrinkToFit="1"/>
      <protection hidden="1"/>
    </xf>
    <xf numFmtId="176" fontId="6" fillId="0" borderId="26" xfId="4" applyNumberFormat="1" applyBorder="1" applyAlignment="1" applyProtection="1">
      <alignment horizontal="center" vertical="center" shrinkToFit="1"/>
      <protection hidden="1"/>
    </xf>
    <xf numFmtId="0" fontId="6" fillId="0" borderId="26" xfId="4" applyBorder="1" applyAlignment="1" applyProtection="1">
      <alignment horizontal="center" vertical="center"/>
      <protection hidden="1"/>
    </xf>
    <xf numFmtId="176" fontId="6" fillId="0" borderId="1" xfId="4" applyNumberFormat="1" applyBorder="1" applyAlignment="1" applyProtection="1">
      <alignment vertical="center"/>
      <protection hidden="1"/>
    </xf>
    <xf numFmtId="0" fontId="6" fillId="0" borderId="34" xfId="4" applyBorder="1" applyProtection="1">
      <protection hidden="1"/>
    </xf>
    <xf numFmtId="49" fontId="6" fillId="0" borderId="0" xfId="4" applyNumberFormat="1" applyAlignment="1" applyProtection="1">
      <alignment horizontal="center"/>
      <protection hidden="1"/>
    </xf>
    <xf numFmtId="0" fontId="6" fillId="0" borderId="0" xfId="4" applyAlignment="1" applyProtection="1">
      <alignment shrinkToFit="1"/>
      <protection hidden="1"/>
    </xf>
    <xf numFmtId="0" fontId="10" fillId="0" borderId="0" xfId="4" applyFont="1" applyAlignment="1" applyProtection="1">
      <alignment vertical="top"/>
      <protection hidden="1"/>
    </xf>
    <xf numFmtId="0" fontId="10" fillId="0" borderId="19" xfId="4" applyFont="1" applyBorder="1" applyProtection="1">
      <protection hidden="1"/>
    </xf>
    <xf numFmtId="0" fontId="10" fillId="0" borderId="0" xfId="4" applyFont="1" applyProtection="1">
      <protection hidden="1"/>
    </xf>
    <xf numFmtId="49" fontId="10" fillId="0" borderId="0" xfId="4" applyNumberFormat="1" applyFont="1" applyAlignment="1" applyProtection="1">
      <alignment vertical="top"/>
      <protection hidden="1"/>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49" fontId="20" fillId="0" borderId="0" xfId="0" applyNumberFormat="1" applyFont="1" applyProtection="1">
      <alignment vertical="center"/>
      <protection hidden="1"/>
    </xf>
    <xf numFmtId="49" fontId="20" fillId="0" borderId="0" xfId="0" applyNumberFormat="1" applyFont="1" applyAlignment="1" applyProtection="1">
      <alignment horizontal="center" vertical="center"/>
      <protection hidden="1"/>
    </xf>
    <xf numFmtId="0" fontId="20" fillId="0" borderId="33" xfId="0" applyFont="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0" fontId="20" fillId="2" borderId="3" xfId="0" applyFont="1" applyFill="1" applyBorder="1" applyAlignment="1" applyProtection="1">
      <alignment horizontal="center" vertical="center"/>
      <protection hidden="1"/>
    </xf>
    <xf numFmtId="0" fontId="20" fillId="2" borderId="4" xfId="0" applyFont="1" applyFill="1" applyBorder="1" applyAlignment="1" applyProtection="1">
      <alignment horizontal="center" vertical="center"/>
      <protection hidden="1"/>
    </xf>
    <xf numFmtId="0" fontId="20" fillId="2" borderId="35" xfId="0" applyFont="1" applyFill="1" applyBorder="1" applyAlignment="1" applyProtection="1">
      <alignment horizontal="center" vertical="center"/>
      <protection hidden="1"/>
    </xf>
    <xf numFmtId="0" fontId="27" fillId="0" borderId="0" xfId="0" applyFont="1" applyProtection="1">
      <alignment vertical="center"/>
      <protection hidden="1"/>
    </xf>
    <xf numFmtId="176" fontId="27" fillId="2" borderId="24" xfId="0" applyNumberFormat="1" applyFont="1" applyFill="1" applyBorder="1" applyAlignment="1" applyProtection="1">
      <alignment horizontal="center" vertical="center"/>
      <protection hidden="1"/>
    </xf>
    <xf numFmtId="0" fontId="27" fillId="2" borderId="22" xfId="0" applyFont="1" applyFill="1" applyBorder="1" applyAlignment="1" applyProtection="1">
      <alignment horizontal="center" vertical="center"/>
      <protection hidden="1"/>
    </xf>
    <xf numFmtId="0" fontId="27" fillId="2" borderId="23" xfId="0" applyFont="1" applyFill="1" applyBorder="1" applyAlignment="1" applyProtection="1">
      <alignment horizontal="center" vertical="center"/>
      <protection hidden="1"/>
    </xf>
    <xf numFmtId="49" fontId="27" fillId="2" borderId="37" xfId="0" applyNumberFormat="1" applyFont="1" applyFill="1" applyBorder="1" applyAlignment="1" applyProtection="1">
      <alignment horizontal="center" vertical="center"/>
      <protection hidden="1"/>
    </xf>
    <xf numFmtId="0" fontId="27" fillId="2" borderId="29" xfId="0" applyFont="1" applyFill="1" applyBorder="1" applyAlignment="1" applyProtection="1">
      <alignment horizontal="center" vertical="center"/>
      <protection hidden="1"/>
    </xf>
    <xf numFmtId="49" fontId="27" fillId="2" borderId="38" xfId="0" applyNumberFormat="1" applyFont="1" applyFill="1" applyBorder="1" applyAlignment="1" applyProtection="1">
      <alignment horizontal="center" vertical="center"/>
      <protection hidden="1"/>
    </xf>
    <xf numFmtId="49" fontId="27" fillId="2" borderId="39" xfId="0" applyNumberFormat="1" applyFont="1" applyFill="1" applyBorder="1" applyAlignment="1" applyProtection="1">
      <alignment horizontal="center" vertical="center"/>
      <protection hidden="1"/>
    </xf>
    <xf numFmtId="49" fontId="27" fillId="2" borderId="40" xfId="0" applyNumberFormat="1" applyFont="1" applyFill="1" applyBorder="1" applyAlignment="1" applyProtection="1">
      <alignment horizontal="center" vertical="center"/>
      <protection hidden="1"/>
    </xf>
    <xf numFmtId="0" fontId="27" fillId="2" borderId="41" xfId="0" applyFont="1" applyFill="1" applyBorder="1" applyAlignment="1" applyProtection="1">
      <alignment horizontal="center" vertical="center"/>
      <protection hidden="1"/>
    </xf>
    <xf numFmtId="49" fontId="27" fillId="0" borderId="0" xfId="0" applyNumberFormat="1" applyFont="1" applyProtection="1">
      <alignment vertical="center"/>
      <protection hidden="1"/>
    </xf>
    <xf numFmtId="0" fontId="28" fillId="5" borderId="32" xfId="0" applyFont="1" applyFill="1" applyBorder="1" applyAlignment="1" applyProtection="1">
      <alignment horizontal="center" vertical="center"/>
      <protection hidden="1"/>
    </xf>
    <xf numFmtId="176" fontId="27" fillId="5" borderId="32" xfId="0" applyNumberFormat="1" applyFont="1" applyFill="1" applyBorder="1" applyProtection="1">
      <alignment vertical="center"/>
      <protection locked="0" hidden="1"/>
    </xf>
    <xf numFmtId="176" fontId="27" fillId="4" borderId="32" xfId="0" applyNumberFormat="1" applyFont="1" applyFill="1" applyBorder="1" applyAlignment="1" applyProtection="1">
      <alignment vertical="center" shrinkToFit="1"/>
      <protection locked="0" hidden="1"/>
    </xf>
    <xf numFmtId="49" fontId="27" fillId="6" borderId="42" xfId="0" applyNumberFormat="1" applyFont="1" applyFill="1" applyBorder="1" applyProtection="1">
      <alignment vertical="center"/>
      <protection locked="0" hidden="1"/>
    </xf>
    <xf numFmtId="49" fontId="27" fillId="6" borderId="43" xfId="0" applyNumberFormat="1" applyFont="1" applyFill="1" applyBorder="1" applyProtection="1">
      <alignment vertical="center"/>
      <protection locked="0" hidden="1"/>
    </xf>
    <xf numFmtId="49" fontId="27" fillId="6" borderId="31" xfId="0" applyNumberFormat="1" applyFont="1" applyFill="1" applyBorder="1" applyProtection="1">
      <alignment vertical="center"/>
      <protection locked="0" hidden="1"/>
    </xf>
    <xf numFmtId="0" fontId="27" fillId="8" borderId="32" xfId="0" applyFont="1" applyFill="1" applyBorder="1" applyProtection="1">
      <alignment vertical="center"/>
      <protection hidden="1"/>
    </xf>
    <xf numFmtId="0" fontId="28" fillId="5" borderId="1" xfId="0" applyFont="1" applyFill="1" applyBorder="1" applyAlignment="1" applyProtection="1">
      <alignment horizontal="center" vertical="center"/>
      <protection hidden="1"/>
    </xf>
    <xf numFmtId="176" fontId="27" fillId="5" borderId="1" xfId="0" applyNumberFormat="1" applyFont="1" applyFill="1" applyBorder="1" applyProtection="1">
      <alignment vertical="center"/>
      <protection locked="0" hidden="1"/>
    </xf>
    <xf numFmtId="176" fontId="27" fillId="4" borderId="1" xfId="0" applyNumberFormat="1" applyFont="1" applyFill="1" applyBorder="1" applyAlignment="1" applyProtection="1">
      <alignment vertical="center" shrinkToFit="1"/>
      <protection locked="0" hidden="1"/>
    </xf>
    <xf numFmtId="49" fontId="27" fillId="6" borderId="11" xfId="0" applyNumberFormat="1" applyFont="1" applyFill="1" applyBorder="1" applyProtection="1">
      <alignment vertical="center"/>
      <protection locked="0" hidden="1"/>
    </xf>
    <xf numFmtId="49" fontId="27" fillId="6" borderId="12" xfId="0" applyNumberFormat="1" applyFont="1" applyFill="1" applyBorder="1" applyProtection="1">
      <alignment vertical="center"/>
      <protection locked="0" hidden="1"/>
    </xf>
    <xf numFmtId="49" fontId="27" fillId="6" borderId="9" xfId="0" applyNumberFormat="1" applyFont="1" applyFill="1" applyBorder="1" applyProtection="1">
      <alignment vertical="center"/>
      <protection locked="0" hidden="1"/>
    </xf>
    <xf numFmtId="0" fontId="27" fillId="0" borderId="1" xfId="0" applyFont="1" applyBorder="1" applyProtection="1">
      <alignment vertical="center"/>
      <protection hidden="1"/>
    </xf>
    <xf numFmtId="49" fontId="10" fillId="0" borderId="0" xfId="4" applyNumberFormat="1" applyFont="1" applyProtection="1">
      <protection hidden="1"/>
    </xf>
    <xf numFmtId="0" fontId="28" fillId="5" borderId="24" xfId="0" applyFont="1" applyFill="1" applyBorder="1" applyAlignment="1" applyProtection="1">
      <alignment horizontal="center" vertical="center"/>
      <protection hidden="1"/>
    </xf>
    <xf numFmtId="176" fontId="27" fillId="5" borderId="24" xfId="0" applyNumberFormat="1" applyFont="1" applyFill="1" applyBorder="1" applyProtection="1">
      <alignment vertical="center"/>
      <protection locked="0" hidden="1"/>
    </xf>
    <xf numFmtId="176" fontId="27" fillId="4" borderId="24" xfId="0" applyNumberFormat="1" applyFont="1" applyFill="1" applyBorder="1" applyAlignment="1" applyProtection="1">
      <alignment vertical="center" shrinkToFit="1"/>
      <protection locked="0" hidden="1"/>
    </xf>
    <xf numFmtId="49" fontId="27" fillId="6" borderId="44" xfId="0" applyNumberFormat="1" applyFont="1" applyFill="1" applyBorder="1" applyProtection="1">
      <alignment vertical="center"/>
      <protection locked="0" hidden="1"/>
    </xf>
    <xf numFmtId="49" fontId="27" fillId="6" borderId="45" xfId="0" applyNumberFormat="1" applyFont="1" applyFill="1" applyBorder="1" applyProtection="1">
      <alignment vertical="center"/>
      <protection locked="0" hidden="1"/>
    </xf>
    <xf numFmtId="49" fontId="27" fillId="6" borderId="23" xfId="0" applyNumberFormat="1" applyFont="1" applyFill="1" applyBorder="1" applyProtection="1">
      <alignment vertical="center"/>
      <protection locked="0" hidden="1"/>
    </xf>
    <xf numFmtId="0" fontId="27" fillId="0" borderId="24" xfId="0" applyFont="1" applyBorder="1" applyProtection="1">
      <alignment vertical="center"/>
      <protection hidden="1"/>
    </xf>
    <xf numFmtId="0" fontId="28" fillId="5" borderId="26" xfId="0" applyFont="1" applyFill="1" applyBorder="1" applyAlignment="1" applyProtection="1">
      <alignment horizontal="center" vertical="center"/>
      <protection hidden="1"/>
    </xf>
    <xf numFmtId="176" fontId="27" fillId="5" borderId="26" xfId="0" applyNumberFormat="1" applyFont="1" applyFill="1" applyBorder="1" applyProtection="1">
      <alignment vertical="center"/>
      <protection locked="0" hidden="1"/>
    </xf>
    <xf numFmtId="176" fontId="27" fillId="4" borderId="26" xfId="0" applyNumberFormat="1" applyFont="1" applyFill="1" applyBorder="1" applyAlignment="1" applyProtection="1">
      <alignment vertical="center" shrinkToFit="1"/>
      <protection locked="0" hidden="1"/>
    </xf>
    <xf numFmtId="49" fontId="27" fillId="6" borderId="5" xfId="0" applyNumberFormat="1" applyFont="1" applyFill="1" applyBorder="1" applyProtection="1">
      <alignment vertical="center"/>
      <protection locked="0" hidden="1"/>
    </xf>
    <xf numFmtId="49" fontId="27" fillId="6" borderId="6" xfId="0" applyNumberFormat="1" applyFont="1" applyFill="1" applyBorder="1" applyProtection="1">
      <alignment vertical="center"/>
      <protection locked="0" hidden="1"/>
    </xf>
    <xf numFmtId="49" fontId="27" fillId="6" borderId="7" xfId="0" applyNumberFormat="1" applyFont="1" applyFill="1" applyBorder="1" applyProtection="1">
      <alignment vertical="center"/>
      <protection locked="0" hidden="1"/>
    </xf>
    <xf numFmtId="0" fontId="27" fillId="0" borderId="26" xfId="0" applyFont="1" applyBorder="1" applyProtection="1">
      <alignment vertical="center"/>
      <protection hidden="1"/>
    </xf>
    <xf numFmtId="0" fontId="28" fillId="5" borderId="29" xfId="0" applyFont="1" applyFill="1" applyBorder="1" applyAlignment="1" applyProtection="1">
      <alignment horizontal="center" vertical="center"/>
      <protection hidden="1"/>
    </xf>
    <xf numFmtId="176" fontId="27" fillId="5" borderId="29" xfId="0" applyNumberFormat="1" applyFont="1" applyFill="1" applyBorder="1" applyProtection="1">
      <alignment vertical="center"/>
      <protection locked="0" hidden="1"/>
    </xf>
    <xf numFmtId="176" fontId="27" fillId="4" borderId="29" xfId="0" applyNumberFormat="1" applyFont="1" applyFill="1" applyBorder="1" applyAlignment="1" applyProtection="1">
      <alignment vertical="center" shrinkToFit="1"/>
      <protection locked="0" hidden="1"/>
    </xf>
    <xf numFmtId="49" fontId="27" fillId="6" borderId="46" xfId="0" applyNumberFormat="1" applyFont="1" applyFill="1" applyBorder="1" applyProtection="1">
      <alignment vertical="center"/>
      <protection locked="0" hidden="1"/>
    </xf>
    <xf numFmtId="49" fontId="27" fillId="6" borderId="47" xfId="0" applyNumberFormat="1" applyFont="1" applyFill="1" applyBorder="1" applyProtection="1">
      <alignment vertical="center"/>
      <protection locked="0" hidden="1"/>
    </xf>
    <xf numFmtId="49" fontId="27" fillId="6" borderId="28" xfId="0" applyNumberFormat="1" applyFont="1" applyFill="1" applyBorder="1" applyProtection="1">
      <alignment vertical="center"/>
      <protection locked="0" hidden="1"/>
    </xf>
    <xf numFmtId="0" fontId="27" fillId="0" borderId="29" xfId="0" applyFont="1" applyBorder="1" applyProtection="1">
      <alignment vertical="center"/>
      <protection hidden="1"/>
    </xf>
    <xf numFmtId="0" fontId="27" fillId="0" borderId="32" xfId="0" applyFont="1" applyBorder="1" applyProtection="1">
      <alignment vertical="center"/>
      <protection hidden="1"/>
    </xf>
    <xf numFmtId="176" fontId="20" fillId="0" borderId="0" xfId="0" applyNumberFormat="1" applyFont="1" applyProtection="1">
      <alignment vertical="center"/>
      <protection hidden="1"/>
    </xf>
    <xf numFmtId="0" fontId="27" fillId="9" borderId="0" xfId="0" applyFont="1" applyFill="1" applyAlignment="1" applyProtection="1">
      <alignment horizontal="center" vertical="center"/>
      <protection hidden="1"/>
    </xf>
    <xf numFmtId="0" fontId="27" fillId="9" borderId="0" xfId="0" applyFont="1" applyFill="1" applyProtection="1">
      <alignment vertical="center"/>
      <protection hidden="1"/>
    </xf>
    <xf numFmtId="0" fontId="20" fillId="0" borderId="48"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5" fillId="0" borderId="0" xfId="0" applyFont="1" applyProtection="1">
      <alignment vertical="center"/>
      <protection hidden="1"/>
    </xf>
    <xf numFmtId="0" fontId="20" fillId="0" borderId="49" xfId="0" applyFont="1" applyBorder="1" applyAlignment="1" applyProtection="1">
      <alignment horizontal="center" vertical="center" shrinkToFit="1"/>
      <protection hidden="1"/>
    </xf>
    <xf numFmtId="0" fontId="20" fillId="0" borderId="8" xfId="0" applyFont="1" applyBorder="1" applyAlignment="1" applyProtection="1">
      <alignment horizontal="center" vertical="center" shrinkToFit="1"/>
      <protection hidden="1"/>
    </xf>
    <xf numFmtId="0" fontId="20" fillId="0" borderId="50" xfId="0" applyFont="1" applyBorder="1" applyAlignment="1" applyProtection="1">
      <alignment horizontal="center" vertical="center" shrinkToFit="1"/>
      <protection hidden="1"/>
    </xf>
    <xf numFmtId="0" fontId="20" fillId="0" borderId="51" xfId="0" applyFont="1" applyBorder="1" applyAlignment="1" applyProtection="1">
      <alignment horizontal="center" vertical="center" shrinkToFit="1"/>
      <protection hidden="1"/>
    </xf>
    <xf numFmtId="0" fontId="20" fillId="0" borderId="52" xfId="0" applyFont="1" applyBorder="1" applyAlignment="1" applyProtection="1">
      <alignment horizontal="center" vertical="center" shrinkToFit="1"/>
      <protection hidden="1"/>
    </xf>
    <xf numFmtId="0" fontId="27" fillId="0" borderId="0" xfId="0" applyFont="1" applyAlignment="1" applyProtection="1">
      <alignment horizontal="left" vertical="center"/>
      <protection hidden="1"/>
    </xf>
    <xf numFmtId="49" fontId="27" fillId="0" borderId="33" xfId="0" applyNumberFormat="1" applyFont="1" applyBorder="1" applyAlignment="1" applyProtection="1">
      <alignment horizontal="left" vertical="center"/>
      <protection hidden="1"/>
    </xf>
    <xf numFmtId="0" fontId="4" fillId="0" borderId="0" xfId="0" applyFont="1">
      <alignment vertical="center"/>
    </xf>
    <xf numFmtId="0" fontId="4" fillId="11" borderId="0" xfId="0" applyFont="1" applyFill="1">
      <alignment vertical="center"/>
    </xf>
    <xf numFmtId="0" fontId="15" fillId="11" borderId="0" xfId="0" applyFont="1" applyFill="1">
      <alignment vertical="center"/>
    </xf>
    <xf numFmtId="0" fontId="4" fillId="11" borderId="0" xfId="0" applyFont="1" applyFill="1" applyAlignment="1">
      <alignment horizontal="right" vertical="center"/>
    </xf>
    <xf numFmtId="176" fontId="10" fillId="5" borderId="14" xfId="4" applyNumberFormat="1" applyFont="1" applyFill="1" applyBorder="1" applyAlignment="1" applyProtection="1">
      <alignment shrinkToFit="1"/>
      <protection hidden="1"/>
    </xf>
    <xf numFmtId="176" fontId="27" fillId="12" borderId="1" xfId="0" applyNumberFormat="1" applyFont="1" applyFill="1" applyBorder="1" applyAlignment="1" applyProtection="1">
      <alignment vertical="center" shrinkToFit="1"/>
      <protection locked="0" hidden="1"/>
    </xf>
    <xf numFmtId="49" fontId="27" fillId="13" borderId="42" xfId="0" applyNumberFormat="1" applyFont="1" applyFill="1" applyBorder="1" applyProtection="1">
      <alignment vertical="center"/>
      <protection locked="0" hidden="1"/>
    </xf>
    <xf numFmtId="49" fontId="27" fillId="13" borderId="43" xfId="0" applyNumberFormat="1" applyFont="1" applyFill="1" applyBorder="1" applyProtection="1">
      <alignment vertical="center"/>
      <protection locked="0" hidden="1"/>
    </xf>
    <xf numFmtId="49" fontId="27" fillId="13" borderId="31" xfId="0" applyNumberFormat="1" applyFont="1" applyFill="1" applyBorder="1" applyProtection="1">
      <alignment vertical="center"/>
      <protection locked="0" hidden="1"/>
    </xf>
    <xf numFmtId="49" fontId="27" fillId="13" borderId="11" xfId="0" applyNumberFormat="1" applyFont="1" applyFill="1" applyBorder="1" applyProtection="1">
      <alignment vertical="center"/>
      <protection locked="0" hidden="1"/>
    </xf>
    <xf numFmtId="49" fontId="27" fillId="13" borderId="12" xfId="0" applyNumberFormat="1" applyFont="1" applyFill="1" applyBorder="1" applyProtection="1">
      <alignment vertical="center"/>
      <protection locked="0" hidden="1"/>
    </xf>
    <xf numFmtId="49" fontId="27" fillId="13" borderId="9" xfId="0" applyNumberFormat="1" applyFont="1" applyFill="1" applyBorder="1" applyProtection="1">
      <alignment vertical="center"/>
      <protection locked="0" hidden="1"/>
    </xf>
    <xf numFmtId="49" fontId="27" fillId="13" borderId="44" xfId="0" applyNumberFormat="1" applyFont="1" applyFill="1" applyBorder="1" applyProtection="1">
      <alignment vertical="center"/>
      <protection locked="0" hidden="1"/>
    </xf>
    <xf numFmtId="49" fontId="27" fillId="13" borderId="45" xfId="0" applyNumberFormat="1" applyFont="1" applyFill="1" applyBorder="1" applyProtection="1">
      <alignment vertical="center"/>
      <protection locked="0" hidden="1"/>
    </xf>
    <xf numFmtId="49" fontId="27" fillId="13" borderId="23" xfId="0" applyNumberFormat="1" applyFont="1" applyFill="1" applyBorder="1" applyProtection="1">
      <alignment vertical="center"/>
      <protection locked="0" hidden="1"/>
    </xf>
    <xf numFmtId="49" fontId="27" fillId="13" borderId="5" xfId="0" applyNumberFormat="1" applyFont="1" applyFill="1" applyBorder="1" applyProtection="1">
      <alignment vertical="center"/>
      <protection locked="0" hidden="1"/>
    </xf>
    <xf numFmtId="49" fontId="27" fillId="13" borderId="6" xfId="0" applyNumberFormat="1" applyFont="1" applyFill="1" applyBorder="1" applyProtection="1">
      <alignment vertical="center"/>
      <protection locked="0" hidden="1"/>
    </xf>
    <xf numFmtId="49" fontId="27" fillId="13" borderId="7" xfId="0" applyNumberFormat="1" applyFont="1" applyFill="1" applyBorder="1" applyProtection="1">
      <alignment vertical="center"/>
      <protection locked="0" hidden="1"/>
    </xf>
    <xf numFmtId="49" fontId="27" fillId="13" borderId="46" xfId="0" applyNumberFormat="1" applyFont="1" applyFill="1" applyBorder="1" applyProtection="1">
      <alignment vertical="center"/>
      <protection locked="0" hidden="1"/>
    </xf>
    <xf numFmtId="49" fontId="27" fillId="13" borderId="47" xfId="0" applyNumberFormat="1" applyFont="1" applyFill="1" applyBorder="1" applyProtection="1">
      <alignment vertical="center"/>
      <protection locked="0" hidden="1"/>
    </xf>
    <xf numFmtId="49" fontId="27" fillId="13" borderId="28" xfId="0" applyNumberFormat="1" applyFont="1" applyFill="1" applyBorder="1" applyProtection="1">
      <alignment vertical="center"/>
      <protection locked="0" hidden="1"/>
    </xf>
    <xf numFmtId="0" fontId="27" fillId="14" borderId="32" xfId="0" applyFont="1" applyFill="1" applyBorder="1" applyProtection="1">
      <alignment vertical="center"/>
      <protection locked="0" hidden="1"/>
    </xf>
    <xf numFmtId="0" fontId="27" fillId="14" borderId="1" xfId="0" applyFont="1" applyFill="1" applyBorder="1" applyProtection="1">
      <alignment vertical="center"/>
      <protection locked="0" hidden="1"/>
    </xf>
    <xf numFmtId="0" fontId="27" fillId="14" borderId="24" xfId="0" applyFont="1" applyFill="1" applyBorder="1" applyProtection="1">
      <alignment vertical="center"/>
      <protection locked="0" hidden="1"/>
    </xf>
    <xf numFmtId="0" fontId="27" fillId="14" borderId="26" xfId="0" applyFont="1" applyFill="1" applyBorder="1" applyProtection="1">
      <alignment vertical="center"/>
      <protection locked="0" hidden="1"/>
    </xf>
    <xf numFmtId="0" fontId="27" fillId="14" borderId="29" xfId="0" applyFont="1" applyFill="1" applyBorder="1" applyProtection="1">
      <alignment vertical="center"/>
      <protection locked="0" hidden="1"/>
    </xf>
    <xf numFmtId="0" fontId="27" fillId="14" borderId="20" xfId="0" applyFont="1" applyFill="1" applyBorder="1" applyAlignment="1" applyProtection="1">
      <alignment horizontal="center"/>
      <protection hidden="1"/>
    </xf>
    <xf numFmtId="0" fontId="20" fillId="13" borderId="36" xfId="0" applyFont="1" applyFill="1" applyBorder="1" applyAlignment="1" applyProtection="1">
      <alignment horizontal="center" vertical="center"/>
      <protection hidden="1"/>
    </xf>
    <xf numFmtId="0" fontId="20" fillId="13" borderId="3" xfId="0" applyFont="1" applyFill="1" applyBorder="1" applyAlignment="1" applyProtection="1">
      <alignment horizontal="center" vertical="center"/>
      <protection hidden="1"/>
    </xf>
    <xf numFmtId="0" fontId="20" fillId="13" borderId="35" xfId="0" applyFont="1" applyFill="1" applyBorder="1" applyAlignment="1" applyProtection="1">
      <alignment horizontal="center" vertical="center"/>
      <protection hidden="1"/>
    </xf>
    <xf numFmtId="49" fontId="27" fillId="13" borderId="38" xfId="0" applyNumberFormat="1" applyFont="1" applyFill="1" applyBorder="1" applyAlignment="1" applyProtection="1">
      <alignment horizontal="center" vertical="center"/>
      <protection hidden="1"/>
    </xf>
    <xf numFmtId="49" fontId="27" fillId="13" borderId="39" xfId="0" applyNumberFormat="1" applyFont="1" applyFill="1" applyBorder="1" applyAlignment="1" applyProtection="1">
      <alignment horizontal="center" vertical="center"/>
      <protection hidden="1"/>
    </xf>
    <xf numFmtId="49" fontId="27" fillId="13" borderId="40" xfId="0" applyNumberFormat="1" applyFont="1" applyFill="1" applyBorder="1" applyAlignment="1" applyProtection="1">
      <alignment horizontal="center" vertical="center"/>
      <protection hidden="1"/>
    </xf>
    <xf numFmtId="49" fontId="27" fillId="14" borderId="20" xfId="0" applyNumberFormat="1" applyFont="1" applyFill="1" applyBorder="1" applyAlignment="1" applyProtection="1">
      <alignment horizontal="center"/>
      <protection hidden="1"/>
    </xf>
    <xf numFmtId="0" fontId="15" fillId="15" borderId="0" xfId="0" applyFont="1" applyFill="1">
      <alignment vertical="center"/>
    </xf>
    <xf numFmtId="0" fontId="34" fillId="7" borderId="21" xfId="3" applyFont="1" applyFill="1" applyBorder="1" applyAlignment="1" applyProtection="1">
      <alignment horizontal="distributed" justifyLastLine="1"/>
      <protection hidden="1"/>
    </xf>
    <xf numFmtId="0" fontId="34" fillId="7" borderId="21" xfId="3" applyFont="1" applyFill="1" applyBorder="1" applyAlignment="1" applyProtection="1">
      <alignment horizontal="left"/>
      <protection hidden="1"/>
    </xf>
    <xf numFmtId="0" fontId="34" fillId="7" borderId="21" xfId="3" applyFont="1" applyFill="1" applyBorder="1" applyAlignment="1" applyProtection="1">
      <alignment horizontal="center" justifyLastLine="1"/>
      <protection hidden="1"/>
    </xf>
    <xf numFmtId="0" fontId="34" fillId="7" borderId="21" xfId="3" applyFont="1" applyFill="1" applyBorder="1" applyAlignment="1" applyProtection="1">
      <alignment horizontal="distributed" wrapText="1" justifyLastLine="1"/>
      <protection hidden="1"/>
    </xf>
    <xf numFmtId="49" fontId="20" fillId="16" borderId="0" xfId="0" applyNumberFormat="1" applyFont="1" applyFill="1" applyProtection="1">
      <alignment vertical="center"/>
      <protection hidden="1"/>
    </xf>
    <xf numFmtId="0" fontId="33" fillId="0" borderId="0" xfId="3" applyFont="1" applyAlignment="1" applyProtection="1">
      <alignment horizontal="distributed" wrapText="1" justifyLastLine="1"/>
      <protection hidden="1"/>
    </xf>
    <xf numFmtId="0" fontId="33" fillId="0" borderId="0" xfId="3" applyFont="1" applyAlignment="1" applyProtection="1">
      <alignment horizontal="distributed" justifyLastLine="1"/>
      <protection hidden="1"/>
    </xf>
    <xf numFmtId="0" fontId="15" fillId="0" borderId="0" xfId="0" applyFont="1">
      <alignment vertical="center"/>
    </xf>
    <xf numFmtId="0" fontId="23" fillId="0" borderId="0" xfId="1" applyFont="1" applyAlignment="1" applyProtection="1">
      <alignment vertical="center"/>
    </xf>
    <xf numFmtId="176" fontId="27" fillId="12" borderId="32" xfId="0" applyNumberFormat="1" applyFont="1" applyFill="1" applyBorder="1" applyAlignment="1" applyProtection="1">
      <alignment vertical="center" shrinkToFit="1"/>
      <protection locked="0" hidden="1"/>
    </xf>
    <xf numFmtId="176" fontId="27" fillId="12" borderId="24" xfId="0" applyNumberFormat="1" applyFont="1" applyFill="1" applyBorder="1" applyAlignment="1" applyProtection="1">
      <alignment vertical="center" shrinkToFit="1"/>
      <protection locked="0" hidden="1"/>
    </xf>
    <xf numFmtId="176" fontId="27" fillId="12" borderId="26" xfId="0" applyNumberFormat="1" applyFont="1" applyFill="1" applyBorder="1" applyAlignment="1" applyProtection="1">
      <alignment vertical="center" shrinkToFit="1"/>
      <protection locked="0" hidden="1"/>
    </xf>
    <xf numFmtId="176" fontId="27" fillId="12" borderId="29" xfId="0" applyNumberFormat="1" applyFont="1" applyFill="1" applyBorder="1" applyAlignment="1" applyProtection="1">
      <alignment vertical="center" shrinkToFit="1"/>
      <protection locked="0" hidden="1"/>
    </xf>
    <xf numFmtId="0" fontId="35" fillId="16" borderId="0" xfId="0" applyFont="1" applyFill="1" applyProtection="1">
      <alignment vertical="center"/>
      <protection hidden="1"/>
    </xf>
    <xf numFmtId="0" fontId="20" fillId="0" borderId="0" xfId="0" applyFont="1" applyAlignment="1" applyProtection="1">
      <alignment horizontal="left" vertical="center"/>
      <protection hidden="1"/>
    </xf>
    <xf numFmtId="0" fontId="0" fillId="0" borderId="34" xfId="0" applyFill="1" applyBorder="1">
      <alignment vertical="center"/>
    </xf>
    <xf numFmtId="49" fontId="0" fillId="0" borderId="34" xfId="0" applyNumberFormat="1" applyFill="1" applyBorder="1" applyProtection="1">
      <alignment vertical="center"/>
      <protection locked="0"/>
    </xf>
    <xf numFmtId="0" fontId="3" fillId="0" borderId="0" xfId="0" applyFont="1">
      <alignment vertical="center"/>
    </xf>
    <xf numFmtId="0" fontId="27" fillId="2" borderId="37" xfId="0" applyFont="1" applyFill="1" applyBorder="1" applyAlignment="1" applyProtection="1">
      <alignment horizontal="center" vertical="center"/>
      <protection hidden="1"/>
    </xf>
    <xf numFmtId="0" fontId="27" fillId="0" borderId="13" xfId="0" applyFont="1" applyBorder="1" applyProtection="1">
      <alignment vertical="center"/>
      <protection locked="0"/>
    </xf>
    <xf numFmtId="0" fontId="27" fillId="0" borderId="37" xfId="0" applyFont="1" applyBorder="1" applyProtection="1">
      <alignment vertical="center"/>
      <protection locked="0"/>
    </xf>
    <xf numFmtId="0" fontId="27" fillId="0" borderId="54" xfId="0" applyFont="1" applyBorder="1" applyProtection="1">
      <alignment vertical="center"/>
      <protection locked="0"/>
    </xf>
    <xf numFmtId="0" fontId="27" fillId="0" borderId="41" xfId="0" applyFont="1" applyBorder="1" applyProtection="1">
      <alignment vertical="center"/>
      <protection locked="0"/>
    </xf>
    <xf numFmtId="0" fontId="27" fillId="0" borderId="53" xfId="0" applyFont="1" applyBorder="1" applyProtection="1">
      <alignment vertical="center"/>
      <protection locked="0"/>
    </xf>
    <xf numFmtId="0" fontId="20" fillId="0" borderId="0" xfId="0" applyFont="1" applyAlignment="1" applyProtection="1">
      <alignment horizontal="center" vertical="center"/>
      <protection hidden="1"/>
    </xf>
    <xf numFmtId="0" fontId="27" fillId="17" borderId="30" xfId="0" applyFont="1" applyFill="1" applyBorder="1" applyProtection="1">
      <alignment vertical="center"/>
      <protection locked="0"/>
    </xf>
    <xf numFmtId="0" fontId="27" fillId="17" borderId="31" xfId="0" applyFont="1" applyFill="1" applyBorder="1" applyProtection="1">
      <alignment vertical="center"/>
      <protection locked="0"/>
    </xf>
    <xf numFmtId="0" fontId="27" fillId="17" borderId="53" xfId="0" applyFont="1" applyFill="1" applyBorder="1" applyProtection="1">
      <alignment vertical="center"/>
      <protection locked="0"/>
    </xf>
    <xf numFmtId="0" fontId="27" fillId="17" borderId="32" xfId="0" applyFont="1" applyFill="1" applyBorder="1" applyProtection="1">
      <alignment vertical="center"/>
      <protection locked="0"/>
    </xf>
    <xf numFmtId="49" fontId="20" fillId="0" borderId="33" xfId="0" applyNumberFormat="1" applyFont="1" applyFill="1" applyBorder="1" applyAlignment="1" applyProtection="1">
      <alignment horizontal="center" vertical="center"/>
      <protection hidden="1"/>
    </xf>
    <xf numFmtId="0" fontId="27" fillId="17" borderId="32"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5" fillId="0" borderId="0" xfId="0" applyFont="1" applyAlignment="1" applyProtection="1">
      <alignment horizontal="center" vertical="center"/>
      <protection hidden="1"/>
    </xf>
    <xf numFmtId="0" fontId="0" fillId="15" borderId="16" xfId="0" applyFill="1" applyBorder="1" applyAlignment="1">
      <alignment horizontal="center" vertical="center"/>
    </xf>
    <xf numFmtId="0" fontId="0" fillId="15" borderId="0" xfId="0" applyFill="1" applyAlignment="1">
      <alignment horizontal="center" vertical="center"/>
    </xf>
    <xf numFmtId="0" fontId="0" fillId="15" borderId="0" xfId="0" applyFill="1" applyBorder="1" applyAlignment="1">
      <alignment horizontal="center" vertical="center"/>
    </xf>
    <xf numFmtId="0" fontId="4" fillId="15" borderId="0" xfId="0" applyFont="1" applyFill="1">
      <alignment vertical="center"/>
    </xf>
    <xf numFmtId="0" fontId="15" fillId="15" borderId="0" xfId="0" applyFont="1" applyFill="1" applyProtection="1">
      <alignment vertical="center"/>
      <protection locked="0"/>
    </xf>
    <xf numFmtId="0" fontId="0" fillId="5" borderId="65" xfId="0" applyFill="1" applyBorder="1" applyAlignment="1" applyProtection="1">
      <alignment horizontal="center" vertical="center" shrinkToFit="1"/>
      <protection locked="0"/>
    </xf>
    <xf numFmtId="0" fontId="0" fillId="15" borderId="66" xfId="0" applyFill="1" applyBorder="1">
      <alignment vertical="center"/>
    </xf>
    <xf numFmtId="0" fontId="0" fillId="15" borderId="67" xfId="0" applyFill="1" applyBorder="1">
      <alignment vertical="center"/>
    </xf>
    <xf numFmtId="0" fontId="0" fillId="15" borderId="14" xfId="0" applyFill="1" applyBorder="1" applyAlignment="1">
      <alignment horizontal="left" vertical="center"/>
    </xf>
    <xf numFmtId="0" fontId="27" fillId="2" borderId="40" xfId="0" applyFont="1" applyFill="1" applyBorder="1" applyAlignment="1" applyProtection="1">
      <alignment horizontal="center" vertical="center"/>
      <protection hidden="1"/>
    </xf>
    <xf numFmtId="0" fontId="20" fillId="0" borderId="86"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56" fontId="15" fillId="11" borderId="0" xfId="0" applyNumberFormat="1" applyFont="1" applyFill="1" applyAlignment="1" applyProtection="1">
      <alignment horizontal="center" vertical="center"/>
      <protection locked="0"/>
    </xf>
    <xf numFmtId="56" fontId="15" fillId="11" borderId="0" xfId="0" applyNumberFormat="1" applyFont="1" applyFill="1" applyAlignment="1">
      <alignment horizontal="center" vertical="center"/>
    </xf>
    <xf numFmtId="20" fontId="15" fillId="11" borderId="0" xfId="0" applyNumberFormat="1" applyFont="1" applyFill="1" applyAlignment="1" applyProtection="1">
      <alignment vertical="center"/>
      <protection locked="0"/>
    </xf>
    <xf numFmtId="56" fontId="15" fillId="11" borderId="0" xfId="0" applyNumberFormat="1" applyFont="1" applyFill="1" applyAlignment="1">
      <alignment vertical="center"/>
    </xf>
    <xf numFmtId="0" fontId="15" fillId="11" borderId="0" xfId="0" applyFont="1" applyFill="1" applyProtection="1">
      <alignment vertical="center"/>
      <protection locked="0"/>
    </xf>
    <xf numFmtId="0" fontId="4" fillId="11" borderId="27" xfId="0" applyFont="1" applyFill="1" applyBorder="1">
      <alignment vertical="center"/>
    </xf>
    <xf numFmtId="0" fontId="4" fillId="11" borderId="20" xfId="0" applyFont="1" applyFill="1" applyBorder="1">
      <alignment vertical="center"/>
    </xf>
    <xf numFmtId="0" fontId="4" fillId="0" borderId="20" xfId="0" applyFont="1" applyBorder="1">
      <alignment vertical="center"/>
    </xf>
    <xf numFmtId="0" fontId="4" fillId="0" borderId="41" xfId="0" applyFont="1" applyBorder="1">
      <alignment vertical="center"/>
    </xf>
    <xf numFmtId="0" fontId="4" fillId="11" borderId="25" xfId="0" applyFont="1" applyFill="1" applyBorder="1">
      <alignment vertical="center"/>
    </xf>
    <xf numFmtId="0" fontId="4" fillId="11" borderId="33" xfId="0" applyFont="1" applyFill="1" applyBorder="1">
      <alignment vertical="center"/>
    </xf>
    <xf numFmtId="0" fontId="4" fillId="0" borderId="33" xfId="0" applyFont="1" applyBorder="1">
      <alignment vertical="center"/>
    </xf>
    <xf numFmtId="0" fontId="4" fillId="0" borderId="54" xfId="0" applyFont="1" applyBorder="1">
      <alignment vertical="center"/>
    </xf>
    <xf numFmtId="0" fontId="0" fillId="0" borderId="0" xfId="0" applyFont="1">
      <alignment vertical="center"/>
    </xf>
    <xf numFmtId="0" fontId="0" fillId="11" borderId="0" xfId="0" applyFont="1" applyFill="1">
      <alignment vertical="center"/>
    </xf>
    <xf numFmtId="183" fontId="15" fillId="11" borderId="0" xfId="0" applyNumberFormat="1" applyFont="1" applyFill="1" applyAlignment="1">
      <alignment horizontal="center" vertical="center"/>
    </xf>
    <xf numFmtId="0" fontId="32" fillId="0" borderId="0" xfId="0" applyFont="1" applyFill="1" applyBorder="1" applyAlignment="1">
      <alignment vertical="center"/>
    </xf>
    <xf numFmtId="0" fontId="32" fillId="15" borderId="0" xfId="0" applyFont="1" applyFill="1" applyBorder="1" applyAlignment="1">
      <alignment vertical="center"/>
    </xf>
    <xf numFmtId="0" fontId="36" fillId="11" borderId="0" xfId="0" applyFont="1" applyFill="1" applyProtection="1">
      <alignment vertical="center"/>
      <protection locked="0"/>
    </xf>
    <xf numFmtId="56" fontId="36" fillId="11" borderId="0" xfId="0" applyNumberFormat="1" applyFont="1" applyFill="1" applyAlignment="1">
      <alignment vertical="center"/>
    </xf>
    <xf numFmtId="0" fontId="37" fillId="0" borderId="0" xfId="0" applyFont="1">
      <alignment vertical="center"/>
    </xf>
    <xf numFmtId="0" fontId="3" fillId="0" borderId="0" xfId="0" applyFont="1" applyFill="1">
      <alignment vertical="center"/>
    </xf>
    <xf numFmtId="0" fontId="0" fillId="0" borderId="0" xfId="0" applyFill="1">
      <alignment vertical="center"/>
    </xf>
    <xf numFmtId="0" fontId="38" fillId="0" borderId="0" xfId="0" applyFont="1" applyFill="1">
      <alignment vertical="center"/>
    </xf>
    <xf numFmtId="0" fontId="0" fillId="0" borderId="0" xfId="0" applyFont="1" applyFill="1">
      <alignment vertical="center"/>
    </xf>
    <xf numFmtId="0" fontId="32" fillId="0" borderId="0" xfId="0" applyFont="1" applyFill="1">
      <alignment vertical="center"/>
    </xf>
    <xf numFmtId="0" fontId="36" fillId="0" borderId="0" xfId="0" applyFont="1" applyFill="1">
      <alignment vertical="center"/>
    </xf>
    <xf numFmtId="0" fontId="35" fillId="0" borderId="0" xfId="0" applyFont="1" applyFill="1">
      <alignment vertical="center"/>
    </xf>
    <xf numFmtId="0" fontId="44" fillId="0" borderId="0" xfId="0" applyFont="1" applyFill="1">
      <alignment vertical="center"/>
    </xf>
    <xf numFmtId="0" fontId="18" fillId="17" borderId="1" xfId="0" applyFont="1" applyFill="1" applyBorder="1" applyAlignment="1" applyProtection="1">
      <alignment horizontal="center" vertical="center"/>
      <protection hidden="1"/>
    </xf>
    <xf numFmtId="0" fontId="45" fillId="11" borderId="0" xfId="0" applyFont="1" applyFill="1">
      <alignment vertical="center"/>
    </xf>
    <xf numFmtId="0" fontId="46" fillId="11" borderId="0" xfId="1" applyFont="1" applyFill="1" applyAlignment="1" applyProtection="1">
      <alignment vertical="center"/>
    </xf>
    <xf numFmtId="0" fontId="47" fillId="11" borderId="0" xfId="0" applyFont="1" applyFill="1">
      <alignment vertical="center"/>
    </xf>
    <xf numFmtId="0" fontId="48" fillId="0" borderId="0" xfId="0" applyFont="1">
      <alignment vertical="center"/>
    </xf>
    <xf numFmtId="0" fontId="8" fillId="0" borderId="63" xfId="4" applyFont="1" applyBorder="1" applyAlignment="1">
      <alignment vertical="top"/>
    </xf>
    <xf numFmtId="0" fontId="8" fillId="0" borderId="62" xfId="4" applyFont="1" applyBorder="1" applyAlignment="1">
      <alignment vertical="top"/>
    </xf>
    <xf numFmtId="0" fontId="40" fillId="10" borderId="15" xfId="4" applyFont="1" applyFill="1" applyBorder="1" applyAlignment="1" applyProtection="1">
      <alignment horizontal="left" vertical="center"/>
      <protection hidden="1"/>
    </xf>
    <xf numFmtId="0" fontId="40" fillId="10" borderId="0" xfId="4" applyFont="1" applyFill="1" applyAlignment="1" applyProtection="1">
      <alignment horizontal="left" vertical="center"/>
      <protection hidden="1"/>
    </xf>
    <xf numFmtId="0" fontId="6" fillId="0" borderId="10" xfId="4" applyFill="1" applyBorder="1" applyAlignment="1" applyProtection="1">
      <alignment shrinkToFit="1"/>
      <protection hidden="1"/>
    </xf>
    <xf numFmtId="0" fontId="6" fillId="0" borderId="10" xfId="4" applyFill="1" applyBorder="1" applyProtection="1">
      <protection hidden="1"/>
    </xf>
    <xf numFmtId="0" fontId="6" fillId="0" borderId="0" xfId="4" applyFill="1" applyAlignment="1" applyProtection="1">
      <alignment horizontal="center" shrinkToFit="1"/>
      <protection hidden="1"/>
    </xf>
    <xf numFmtId="0" fontId="6" fillId="0" borderId="20" xfId="4" applyFill="1" applyBorder="1" applyProtection="1">
      <protection hidden="1"/>
    </xf>
    <xf numFmtId="0" fontId="6" fillId="0" borderId="0" xfId="4" applyFill="1" applyBorder="1" applyAlignment="1" applyProtection="1">
      <alignment horizontal="center"/>
      <protection hidden="1"/>
    </xf>
    <xf numFmtId="49" fontId="6" fillId="0" borderId="0" xfId="4" applyNumberFormat="1" applyFill="1" applyBorder="1" applyAlignment="1" applyProtection="1">
      <alignment horizontal="center"/>
      <protection hidden="1"/>
    </xf>
    <xf numFmtId="0" fontId="6" fillId="0" borderId="0" xfId="4" applyFill="1" applyProtection="1">
      <protection hidden="1"/>
    </xf>
    <xf numFmtId="0" fontId="6" fillId="0" borderId="13" xfId="4" applyFill="1" applyBorder="1" applyAlignment="1" applyProtection="1">
      <alignment horizontal="center"/>
      <protection hidden="1"/>
    </xf>
    <xf numFmtId="49" fontId="6" fillId="0" borderId="13" xfId="4" applyNumberFormat="1" applyFill="1" applyBorder="1" applyAlignment="1" applyProtection="1">
      <alignment horizontal="center"/>
      <protection hidden="1"/>
    </xf>
    <xf numFmtId="180" fontId="6" fillId="0" borderId="13" xfId="4" quotePrefix="1" applyNumberFormat="1" applyFill="1" applyBorder="1" applyAlignment="1" applyProtection="1">
      <alignment horizontal="center"/>
      <protection hidden="1"/>
    </xf>
    <xf numFmtId="49" fontId="6" fillId="0" borderId="0" xfId="4" applyNumberFormat="1" applyFill="1" applyBorder="1" applyAlignment="1" applyProtection="1">
      <alignment horizontal="right"/>
      <protection hidden="1"/>
    </xf>
    <xf numFmtId="181" fontId="6" fillId="0" borderId="13" xfId="2" applyNumberFormat="1" applyFont="1" applyFill="1" applyBorder="1" applyAlignment="1" applyProtection="1">
      <alignment horizontal="center"/>
      <protection hidden="1"/>
    </xf>
    <xf numFmtId="49" fontId="6" fillId="0" borderId="33" xfId="4" applyNumberFormat="1" applyFill="1" applyBorder="1" applyAlignment="1" applyProtection="1">
      <alignment horizontal="right"/>
      <protection hidden="1"/>
    </xf>
    <xf numFmtId="0" fontId="6" fillId="0" borderId="13" xfId="4" applyFill="1" applyBorder="1" applyAlignment="1" applyProtection="1">
      <alignment horizontal="center" shrinkToFit="1"/>
      <protection hidden="1"/>
    </xf>
    <xf numFmtId="49" fontId="6" fillId="0" borderId="13" xfId="4" applyNumberFormat="1" applyFill="1" applyBorder="1" applyAlignment="1" applyProtection="1">
      <alignment horizontal="center" shrinkToFit="1"/>
      <protection hidden="1"/>
    </xf>
    <xf numFmtId="180" fontId="6" fillId="0" borderId="13" xfId="4" quotePrefix="1" applyNumberFormat="1" applyFill="1" applyBorder="1" applyAlignment="1" applyProtection="1">
      <alignment horizontal="center" shrinkToFit="1"/>
      <protection hidden="1"/>
    </xf>
    <xf numFmtId="181" fontId="6" fillId="0" borderId="13" xfId="2" applyNumberFormat="1" applyFont="1" applyFill="1" applyBorder="1" applyAlignment="1" applyProtection="1">
      <alignment horizontal="center" shrinkToFit="1"/>
      <protection hidden="1"/>
    </xf>
    <xf numFmtId="0" fontId="11" fillId="0" borderId="1" xfId="4" applyFont="1" applyFill="1" applyBorder="1" applyAlignment="1" applyProtection="1">
      <alignment horizontal="center" vertical="center"/>
      <protection hidden="1"/>
    </xf>
    <xf numFmtId="0" fontId="0" fillId="0" borderId="0" xfId="0" applyAlignment="1"/>
    <xf numFmtId="0" fontId="0" fillId="0" borderId="27" xfId="0" applyBorder="1" applyAlignment="1"/>
    <xf numFmtId="0" fontId="0" fillId="0" borderId="20" xfId="0" applyBorder="1" applyAlignment="1"/>
    <xf numFmtId="0" fontId="0" fillId="0" borderId="41" xfId="0" applyBorder="1" applyAlignment="1"/>
    <xf numFmtId="0" fontId="0" fillId="0" borderId="34" xfId="0" applyBorder="1" applyAlignment="1"/>
    <xf numFmtId="0" fontId="0" fillId="0" borderId="85" xfId="0" applyBorder="1" applyAlignment="1"/>
    <xf numFmtId="0" fontId="54" fillId="0" borderId="0" xfId="0" applyFont="1" applyAlignment="1">
      <alignment horizontal="center" vertical="center"/>
    </xf>
    <xf numFmtId="0" fontId="58" fillId="0" borderId="0" xfId="0" applyFont="1" applyAlignment="1">
      <alignment horizontal="center" vertical="center" wrapText="1"/>
    </xf>
    <xf numFmtId="0" fontId="58" fillId="0" borderId="34" xfId="0" applyFont="1" applyBorder="1" applyAlignment="1">
      <alignment horizontal="center" vertical="center" wrapText="1"/>
    </xf>
    <xf numFmtId="0" fontId="58" fillId="0" borderId="85" xfId="0" applyFont="1" applyBorder="1" applyAlignment="1">
      <alignment horizontal="center" vertical="center" wrapText="1"/>
    </xf>
    <xf numFmtId="0" fontId="60" fillId="0" borderId="0" xfId="0" applyFont="1" applyAlignment="1">
      <alignment horizontal="center" vertical="center" wrapText="1"/>
    </xf>
    <xf numFmtId="0" fontId="0" fillId="0" borderId="25" xfId="0" applyBorder="1" applyAlignment="1"/>
    <xf numFmtId="0" fontId="0" fillId="0" borderId="33" xfId="0" applyBorder="1" applyAlignment="1"/>
    <xf numFmtId="0" fontId="0" fillId="0" borderId="54" xfId="0" applyBorder="1" applyAlignment="1"/>
    <xf numFmtId="0" fontId="62" fillId="0" borderId="0" xfId="0" applyFont="1" applyAlignment="1"/>
    <xf numFmtId="0" fontId="63" fillId="0" borderId="0" xfId="0" applyFont="1" applyAlignment="1"/>
    <xf numFmtId="0" fontId="64" fillId="0" borderId="0" xfId="0" applyFont="1" applyAlignment="1"/>
    <xf numFmtId="0" fontId="27" fillId="17" borderId="53"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27" fillId="0" borderId="53" xfId="0" applyFont="1" applyFill="1" applyBorder="1" applyAlignment="1" applyProtection="1">
      <alignment horizontal="center" vertical="center"/>
      <protection locked="0"/>
    </xf>
    <xf numFmtId="0" fontId="18" fillId="0" borderId="0" xfId="0" applyFont="1" applyFill="1" applyBorder="1" applyAlignment="1">
      <alignment horizontal="center" vertical="center" wrapText="1"/>
    </xf>
    <xf numFmtId="0" fontId="43" fillId="0" borderId="0" xfId="0" applyFont="1" applyFill="1" applyAlignment="1">
      <alignment horizontal="center" vertical="center"/>
    </xf>
    <xf numFmtId="0" fontId="15" fillId="11" borderId="0" xfId="0" applyFont="1" applyFill="1" applyAlignment="1" applyProtection="1">
      <alignment horizontal="left" vertical="top" wrapText="1"/>
      <protection locked="0"/>
    </xf>
    <xf numFmtId="56" fontId="36" fillId="11" borderId="0" xfId="0" applyNumberFormat="1" applyFont="1" applyFill="1" applyAlignment="1" applyProtection="1">
      <alignment horizontal="center" vertical="center"/>
      <protection locked="0"/>
    </xf>
    <xf numFmtId="0" fontId="36" fillId="11" borderId="0" xfId="0" applyFont="1" applyFill="1" applyAlignment="1" applyProtection="1">
      <alignment horizontal="center" vertical="center"/>
      <protection locked="0"/>
    </xf>
    <xf numFmtId="183" fontId="36" fillId="11" borderId="0" xfId="0" applyNumberFormat="1" applyFont="1" applyFill="1" applyAlignment="1" applyProtection="1">
      <alignment horizontal="center" vertical="center"/>
      <protection locked="0"/>
    </xf>
    <xf numFmtId="20" fontId="15" fillId="11" borderId="0" xfId="0" applyNumberFormat="1" applyFont="1" applyFill="1" applyAlignment="1">
      <alignment horizontal="center" vertical="center"/>
    </xf>
    <xf numFmtId="0" fontId="15" fillId="11" borderId="0" xfId="0" applyFont="1" applyFill="1" applyAlignment="1">
      <alignment horizontal="center" vertical="center"/>
    </xf>
    <xf numFmtId="0" fontId="4" fillId="11" borderId="0" xfId="0" applyFont="1" applyFill="1" applyAlignment="1">
      <alignment horizontal="center" vertical="center"/>
    </xf>
    <xf numFmtId="0" fontId="39" fillId="0" borderId="0" xfId="0" applyFont="1" applyFill="1" applyAlignment="1">
      <alignment horizontal="center" vertical="center"/>
    </xf>
    <xf numFmtId="0" fontId="15" fillId="0" borderId="0" xfId="0" applyFont="1" applyFill="1" applyAlignment="1">
      <alignment horizontal="center" vertical="center"/>
    </xf>
    <xf numFmtId="20" fontId="36" fillId="11" borderId="0" xfId="0" applyNumberFormat="1" applyFont="1" applyFill="1" applyAlignment="1" applyProtection="1">
      <alignment horizontal="center" vertical="center"/>
      <protection locked="0"/>
    </xf>
    <xf numFmtId="20" fontId="15" fillId="11" borderId="0" xfId="0" applyNumberFormat="1" applyFont="1" applyFill="1" applyAlignment="1" applyProtection="1">
      <alignment horizontal="center" vertical="center"/>
      <protection locked="0"/>
    </xf>
    <xf numFmtId="56" fontId="36" fillId="11" borderId="0" xfId="0" applyNumberFormat="1" applyFont="1" applyFill="1" applyAlignment="1">
      <alignment horizontal="center" vertical="center"/>
    </xf>
    <xf numFmtId="0" fontId="0" fillId="2" borderId="0" xfId="0" applyFill="1" applyAlignment="1">
      <alignment horizontal="center" vertical="center"/>
    </xf>
    <xf numFmtId="0" fontId="0" fillId="2" borderId="29" xfId="0" applyFill="1" applyBorder="1" applyAlignment="1">
      <alignment horizontal="center" vertical="center"/>
    </xf>
    <xf numFmtId="0" fontId="0" fillId="0" borderId="55" xfId="0" applyBorder="1" applyAlignment="1">
      <alignment horizontal="center" vertical="center"/>
    </xf>
    <xf numFmtId="0" fontId="0" fillId="0" borderId="26" xfId="0" applyBorder="1" applyAlignment="1">
      <alignment horizontal="center" vertical="center"/>
    </xf>
    <xf numFmtId="0" fontId="9" fillId="3" borderId="65" xfId="4" applyFont="1" applyFill="1" applyBorder="1" applyAlignment="1">
      <alignment horizontal="center" vertical="center" shrinkToFit="1"/>
    </xf>
    <xf numFmtId="0" fontId="9" fillId="3" borderId="66" xfId="4" applyFont="1" applyFill="1" applyBorder="1" applyAlignment="1">
      <alignment horizontal="center" vertical="center" shrinkToFit="1"/>
    </xf>
    <xf numFmtId="0" fontId="9" fillId="3" borderId="67" xfId="4" applyFont="1" applyFill="1" applyBorder="1" applyAlignment="1">
      <alignment horizontal="center" vertical="center" shrinkToFit="1"/>
    </xf>
    <xf numFmtId="0" fontId="6" fillId="0" borderId="1" xfId="4" applyBorder="1" applyAlignment="1">
      <alignment horizontal="center" vertical="center" wrapText="1"/>
    </xf>
    <xf numFmtId="0" fontId="6" fillId="0" borderId="1" xfId="4" applyBorder="1" applyAlignment="1">
      <alignment horizontal="center" vertical="center"/>
    </xf>
    <xf numFmtId="0" fontId="6" fillId="0" borderId="68" xfId="4" applyBorder="1" applyAlignment="1">
      <alignment horizontal="center" vertical="center"/>
    </xf>
    <xf numFmtId="0" fontId="6" fillId="0" borderId="69" xfId="4" applyBorder="1" applyAlignment="1">
      <alignment horizontal="center" vertical="center"/>
    </xf>
    <xf numFmtId="0" fontId="12" fillId="5" borderId="15" xfId="4" applyFont="1" applyFill="1" applyBorder="1" applyAlignment="1" applyProtection="1">
      <alignment horizontal="center" vertical="center" shrinkToFit="1"/>
      <protection locked="0"/>
    </xf>
    <xf numFmtId="0" fontId="12" fillId="5" borderId="0" xfId="4" applyFont="1" applyFill="1" applyAlignment="1" applyProtection="1">
      <alignment horizontal="center" vertical="center" shrinkToFit="1"/>
      <protection locked="0"/>
    </xf>
    <xf numFmtId="0" fontId="12" fillId="5" borderId="17" xfId="4" applyFont="1" applyFill="1" applyBorder="1" applyAlignment="1" applyProtection="1">
      <alignment horizontal="center" vertical="center" shrinkToFit="1"/>
      <protection locked="0"/>
    </xf>
    <xf numFmtId="0" fontId="12" fillId="5" borderId="70" xfId="4" applyFont="1" applyFill="1" applyBorder="1" applyAlignment="1" applyProtection="1">
      <alignment horizontal="center" vertical="center" shrinkToFit="1"/>
      <protection locked="0"/>
    </xf>
    <xf numFmtId="0" fontId="12" fillId="5" borderId="33" xfId="4" applyFont="1" applyFill="1" applyBorder="1" applyAlignment="1" applyProtection="1">
      <alignment horizontal="center" vertical="center" shrinkToFit="1"/>
      <protection locked="0"/>
    </xf>
    <xf numFmtId="0" fontId="12" fillId="5" borderId="71" xfId="4" applyFont="1" applyFill="1" applyBorder="1" applyAlignment="1" applyProtection="1">
      <alignment horizontal="center" vertical="center" shrinkToFit="1"/>
      <protection locked="0"/>
    </xf>
    <xf numFmtId="0" fontId="6" fillId="0" borderId="72" xfId="4" applyBorder="1" applyAlignment="1">
      <alignment horizontal="center" vertical="center"/>
    </xf>
    <xf numFmtId="0" fontId="6" fillId="0" borderId="73" xfId="4" applyBorder="1" applyAlignment="1">
      <alignment horizontal="center" vertical="center"/>
    </xf>
    <xf numFmtId="0" fontId="22" fillId="5" borderId="18" xfId="4" applyFont="1" applyFill="1" applyBorder="1" applyAlignment="1" applyProtection="1">
      <alignment horizontal="center" vertical="center" shrinkToFit="1"/>
      <protection locked="0"/>
    </xf>
    <xf numFmtId="0" fontId="22" fillId="5" borderId="16" xfId="4" applyFont="1" applyFill="1" applyBorder="1" applyAlignment="1" applyProtection="1">
      <alignment horizontal="center" vertical="center" shrinkToFit="1"/>
      <protection locked="0"/>
    </xf>
    <xf numFmtId="0" fontId="22" fillId="5" borderId="17" xfId="4" applyFont="1" applyFill="1" applyBorder="1" applyAlignment="1" applyProtection="1">
      <alignment horizontal="center" vertical="center" shrinkToFit="1"/>
      <protection locked="0"/>
    </xf>
    <xf numFmtId="0" fontId="6" fillId="0" borderId="50" xfId="4" applyBorder="1" applyAlignment="1">
      <alignment horizontal="center" vertical="center"/>
    </xf>
    <xf numFmtId="0" fontId="6" fillId="0" borderId="74" xfId="4" applyBorder="1" applyAlignment="1">
      <alignment horizontal="center" vertical="center"/>
    </xf>
    <xf numFmtId="0" fontId="49" fillId="0" borderId="63" xfId="4" applyFont="1" applyBorder="1" applyAlignment="1">
      <alignment horizontal="left"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6" fillId="0" borderId="8" xfId="4" applyBorder="1" applyAlignment="1">
      <alignment horizontal="center" vertical="center" wrapText="1"/>
    </xf>
    <xf numFmtId="0" fontId="6" fillId="0" borderId="56" xfId="4" applyBorder="1" applyAlignment="1">
      <alignment horizontal="center" vertical="center" wrapText="1"/>
    </xf>
    <xf numFmtId="0" fontId="6" fillId="0" borderId="57" xfId="4" applyBorder="1" applyAlignment="1">
      <alignment horizontal="center" vertical="center" wrapText="1"/>
    </xf>
    <xf numFmtId="0" fontId="6" fillId="0" borderId="58" xfId="4" applyBorder="1" applyAlignment="1">
      <alignment horizontal="center" vertical="center"/>
    </xf>
    <xf numFmtId="0" fontId="6" fillId="0" borderId="59" xfId="4" applyBorder="1" applyAlignment="1">
      <alignment horizontal="center" vertical="center"/>
    </xf>
    <xf numFmtId="0" fontId="12" fillId="5" borderId="60" xfId="4" applyFont="1" applyFill="1" applyBorder="1" applyAlignment="1" applyProtection="1">
      <alignment horizontal="center" vertical="center" shrinkToFit="1"/>
      <protection locked="0"/>
    </xf>
    <xf numFmtId="0" fontId="12" fillId="5" borderId="20" xfId="4" applyFont="1" applyFill="1" applyBorder="1" applyAlignment="1" applyProtection="1">
      <alignment horizontal="center" vertical="center" shrinkToFit="1"/>
      <protection locked="0"/>
    </xf>
    <xf numFmtId="0" fontId="12" fillId="5" borderId="61" xfId="4" applyFont="1" applyFill="1" applyBorder="1" applyAlignment="1" applyProtection="1">
      <alignment horizontal="center" vertical="center" shrinkToFit="1"/>
      <protection locked="0"/>
    </xf>
    <xf numFmtId="0" fontId="12" fillId="5" borderId="19" xfId="4" applyFont="1" applyFill="1" applyBorder="1" applyAlignment="1" applyProtection="1">
      <alignment horizontal="center" vertical="center" shrinkToFit="1"/>
      <protection locked="0"/>
    </xf>
    <xf numFmtId="0" fontId="12" fillId="5" borderId="62" xfId="4" applyFont="1" applyFill="1" applyBorder="1" applyAlignment="1" applyProtection="1">
      <alignment horizontal="center" vertical="center" shrinkToFit="1"/>
      <protection locked="0"/>
    </xf>
    <xf numFmtId="0" fontId="12" fillId="5" borderId="63" xfId="4" applyFont="1" applyFill="1" applyBorder="1" applyAlignment="1" applyProtection="1">
      <alignment horizontal="center" vertical="center" shrinkToFit="1"/>
      <protection locked="0"/>
    </xf>
    <xf numFmtId="0" fontId="12" fillId="5" borderId="64" xfId="4" applyFont="1" applyFill="1" applyBorder="1" applyAlignment="1" applyProtection="1">
      <alignment horizontal="center" vertical="center" shrinkToFit="1"/>
      <protection locked="0"/>
    </xf>
    <xf numFmtId="0" fontId="21" fillId="15" borderId="0" xfId="0" applyFont="1" applyFill="1" applyAlignment="1">
      <alignment horizontal="left" vertical="center" wrapText="1"/>
    </xf>
    <xf numFmtId="0" fontId="0" fillId="0" borderId="0" xfId="0" applyAlignment="1">
      <alignment horizontal="center" vertical="center"/>
    </xf>
    <xf numFmtId="49" fontId="22" fillId="5" borderId="50" xfId="4" applyNumberFormat="1" applyFont="1" applyFill="1" applyBorder="1" applyAlignment="1" applyProtection="1">
      <alignment horizontal="center" vertical="center" shrinkToFit="1"/>
      <protection locked="0"/>
    </xf>
    <xf numFmtId="49" fontId="22" fillId="5" borderId="10" xfId="4" applyNumberFormat="1" applyFont="1" applyFill="1" applyBorder="1" applyAlignment="1" applyProtection="1">
      <alignment horizontal="center" vertical="center" shrinkToFit="1"/>
      <protection locked="0"/>
    </xf>
    <xf numFmtId="49" fontId="22" fillId="5" borderId="74" xfId="4" applyNumberFormat="1" applyFont="1" applyFill="1" applyBorder="1" applyAlignment="1" applyProtection="1">
      <alignment horizontal="center" vertical="center" shrinkToFit="1"/>
      <protection locked="0"/>
    </xf>
    <xf numFmtId="49" fontId="22" fillId="5" borderId="58" xfId="4" applyNumberFormat="1" applyFont="1" applyFill="1" applyBorder="1" applyAlignment="1" applyProtection="1">
      <alignment horizontal="center" vertical="center" shrinkToFit="1"/>
      <protection locked="0"/>
    </xf>
    <xf numFmtId="49" fontId="22" fillId="5" borderId="75" xfId="4" applyNumberFormat="1" applyFont="1" applyFill="1" applyBorder="1" applyAlignment="1" applyProtection="1">
      <alignment horizontal="center" vertical="center" shrinkToFit="1"/>
      <protection locked="0"/>
    </xf>
    <xf numFmtId="49" fontId="22" fillId="5" borderId="59" xfId="4" applyNumberFormat="1" applyFont="1" applyFill="1" applyBorder="1" applyAlignment="1" applyProtection="1">
      <alignment horizontal="center" vertical="center" shrinkToFit="1"/>
      <protection locked="0"/>
    </xf>
    <xf numFmtId="14" fontId="22" fillId="5" borderId="56" xfId="4" applyNumberFormat="1" applyFont="1" applyFill="1" applyBorder="1" applyAlignment="1" applyProtection="1">
      <alignment horizontal="center" vertical="center" shrinkToFit="1"/>
      <protection locked="0"/>
    </xf>
    <xf numFmtId="0" fontId="22" fillId="5" borderId="76" xfId="4" applyFont="1" applyFill="1" applyBorder="1" applyAlignment="1" applyProtection="1">
      <alignment horizontal="center" vertical="center" shrinkToFit="1"/>
      <protection locked="0"/>
    </xf>
    <xf numFmtId="0" fontId="22" fillId="5" borderId="57" xfId="4" applyFont="1" applyFill="1" applyBorder="1" applyAlignment="1" applyProtection="1">
      <alignment horizontal="center" vertical="center" shrinkToFit="1"/>
      <protection locked="0"/>
    </xf>
    <xf numFmtId="0" fontId="10" fillId="3" borderId="65" xfId="4" applyFont="1" applyFill="1" applyBorder="1" applyAlignment="1" applyProtection="1">
      <alignment horizontal="center" vertical="center" shrinkToFit="1"/>
      <protection hidden="1"/>
    </xf>
    <xf numFmtId="0" fontId="10" fillId="3" borderId="66" xfId="4" applyFont="1" applyFill="1" applyBorder="1" applyAlignment="1" applyProtection="1">
      <alignment horizontal="center" vertical="center" shrinkToFit="1"/>
      <protection hidden="1"/>
    </xf>
    <xf numFmtId="0" fontId="10" fillId="3" borderId="67" xfId="4" applyFont="1" applyFill="1" applyBorder="1" applyAlignment="1" applyProtection="1">
      <alignment horizontal="center" vertical="center" shrinkToFit="1"/>
      <protection hidden="1"/>
    </xf>
    <xf numFmtId="0" fontId="20" fillId="0" borderId="24" xfId="0" applyFont="1" applyBorder="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4" fillId="0" borderId="8" xfId="0" applyFont="1" applyBorder="1" applyAlignment="1" applyProtection="1">
      <alignment horizontal="center" vertical="center" shrinkToFit="1"/>
      <protection hidden="1"/>
    </xf>
    <xf numFmtId="0" fontId="24" fillId="0" borderId="13" xfId="0" applyFont="1" applyBorder="1" applyAlignment="1" applyProtection="1">
      <alignment horizontal="center" vertical="center" shrinkToFit="1"/>
      <protection hidden="1"/>
    </xf>
    <xf numFmtId="0" fontId="26" fillId="0" borderId="8" xfId="0" applyFont="1" applyBorder="1" applyAlignment="1" applyProtection="1">
      <alignment vertical="center" shrinkToFit="1"/>
      <protection hidden="1"/>
    </xf>
    <xf numFmtId="0" fontId="26" fillId="0" borderId="10" xfId="0" applyFont="1" applyBorder="1" applyAlignment="1" applyProtection="1">
      <alignment vertical="center" shrinkToFit="1"/>
      <protection hidden="1"/>
    </xf>
    <xf numFmtId="0" fontId="20" fillId="0" borderId="77" xfId="0" applyFont="1" applyBorder="1" applyAlignment="1" applyProtection="1">
      <alignment horizontal="center" vertical="center" shrinkToFit="1"/>
      <protection hidden="1"/>
    </xf>
    <xf numFmtId="0" fontId="20" fillId="0" borderId="1" xfId="0" applyFont="1" applyBorder="1" applyAlignment="1" applyProtection="1">
      <alignment horizontal="center" vertical="center" shrinkToFit="1"/>
      <protection hidden="1"/>
    </xf>
    <xf numFmtId="0" fontId="20" fillId="2" borderId="27" xfId="0" applyFont="1" applyFill="1" applyBorder="1" applyAlignment="1" applyProtection="1">
      <alignment horizontal="center" vertical="center"/>
      <protection hidden="1"/>
    </xf>
    <xf numFmtId="0" fontId="20" fillId="2" borderId="20" xfId="0" applyFont="1" applyFill="1" applyBorder="1" applyAlignment="1" applyProtection="1">
      <alignment horizontal="center" vertical="center"/>
      <protection hidden="1"/>
    </xf>
    <xf numFmtId="0" fontId="20" fillId="2" borderId="85" xfId="0" applyFont="1" applyFill="1" applyBorder="1" applyAlignment="1" applyProtection="1">
      <alignment horizontal="center" vertical="center"/>
      <protection hidden="1"/>
    </xf>
    <xf numFmtId="0" fontId="20" fillId="0" borderId="18" xfId="0" applyFont="1" applyBorder="1" applyAlignment="1" applyProtection="1">
      <alignment horizontal="center" vertical="center"/>
      <protection hidden="1"/>
    </xf>
    <xf numFmtId="0" fontId="20" fillId="0" borderId="16" xfId="0" applyFont="1" applyBorder="1" applyAlignment="1" applyProtection="1">
      <alignment horizontal="center" vertical="center"/>
      <protection hidden="1"/>
    </xf>
    <xf numFmtId="0" fontId="20" fillId="0" borderId="17" xfId="0" applyFont="1" applyBorder="1" applyAlignment="1" applyProtection="1">
      <alignment horizontal="center" vertical="center"/>
      <protection hidden="1"/>
    </xf>
    <xf numFmtId="0" fontId="29" fillId="0" borderId="1" xfId="0" applyFont="1" applyBorder="1" applyProtection="1">
      <alignment vertical="center"/>
      <protection hidden="1"/>
    </xf>
    <xf numFmtId="0" fontId="29" fillId="0" borderId="69" xfId="0" applyFont="1" applyBorder="1" applyProtection="1">
      <alignment vertical="center"/>
      <protection hidden="1"/>
    </xf>
    <xf numFmtId="0" fontId="20" fillId="13" borderId="34" xfId="0" applyFont="1" applyFill="1" applyBorder="1" applyAlignment="1" applyProtection="1">
      <alignment horizontal="center" vertical="center"/>
      <protection hidden="1"/>
    </xf>
    <xf numFmtId="0" fontId="20" fillId="13" borderId="0" xfId="0" applyFont="1" applyFill="1" applyBorder="1" applyAlignment="1" applyProtection="1">
      <alignment horizontal="center" vertical="center"/>
      <protection hidden="1"/>
    </xf>
    <xf numFmtId="0" fontId="20" fillId="13" borderId="85" xfId="0" applyFont="1" applyFill="1" applyBorder="1" applyAlignment="1" applyProtection="1">
      <alignment horizontal="center" vertical="center"/>
      <protection hidden="1"/>
    </xf>
    <xf numFmtId="0" fontId="20" fillId="2" borderId="29" xfId="0" applyFont="1" applyFill="1" applyBorder="1" applyAlignment="1" applyProtection="1">
      <alignment horizontal="center" vertical="center"/>
      <protection hidden="1"/>
    </xf>
    <xf numFmtId="0" fontId="20" fillId="0" borderId="55" xfId="0" applyFont="1" applyBorder="1" applyAlignment="1" applyProtection="1">
      <alignment horizontal="center" vertical="center"/>
      <protection hidden="1"/>
    </xf>
    <xf numFmtId="0" fontId="20" fillId="0" borderId="78" xfId="0" applyFont="1" applyBorder="1" applyAlignment="1" applyProtection="1">
      <alignment horizontal="center" vertical="center"/>
      <protection hidden="1"/>
    </xf>
    <xf numFmtId="0" fontId="20" fillId="2" borderId="55" xfId="0" applyFont="1" applyFill="1" applyBorder="1" applyAlignment="1" applyProtection="1">
      <alignment horizontal="center" vertical="center"/>
      <protection hidden="1"/>
    </xf>
    <xf numFmtId="0" fontId="20" fillId="2" borderId="78" xfId="0" applyFont="1" applyFill="1" applyBorder="1" applyAlignment="1" applyProtection="1">
      <alignment horizontal="center" vertical="center"/>
      <protection hidden="1"/>
    </xf>
    <xf numFmtId="0" fontId="20" fillId="2" borderId="41" xfId="0" applyFont="1" applyFill="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3" xfId="0" applyFont="1" applyBorder="1" applyAlignment="1" applyProtection="1">
      <alignment horizontal="center" vertical="center"/>
      <protection hidden="1"/>
    </xf>
    <xf numFmtId="0" fontId="24" fillId="0" borderId="1" xfId="0" applyFont="1" applyBorder="1" applyAlignment="1" applyProtection="1">
      <alignment horizontal="center" vertical="center"/>
      <protection hidden="1"/>
    </xf>
    <xf numFmtId="0" fontId="10" fillId="0" borderId="8" xfId="4" applyFont="1" applyFill="1" applyBorder="1" applyAlignment="1" applyProtection="1">
      <alignment horizontal="center" vertical="center"/>
      <protection hidden="1"/>
    </xf>
    <xf numFmtId="0" fontId="10" fillId="0" borderId="10" xfId="4" applyFont="1" applyFill="1" applyBorder="1" applyAlignment="1" applyProtection="1">
      <alignment horizontal="center" vertical="center"/>
      <protection hidden="1"/>
    </xf>
    <xf numFmtId="0" fontId="10" fillId="0" borderId="13" xfId="4" applyFont="1" applyFill="1" applyBorder="1" applyAlignment="1" applyProtection="1">
      <alignment horizontal="center" vertical="center"/>
      <protection hidden="1"/>
    </xf>
    <xf numFmtId="0" fontId="40" fillId="13" borderId="33" xfId="4" applyFont="1" applyFill="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0" fontId="20" fillId="0" borderId="80" xfId="0" applyFont="1" applyBorder="1" applyProtection="1">
      <alignment vertical="center"/>
      <protection hidden="1"/>
    </xf>
    <xf numFmtId="0" fontId="20" fillId="0" borderId="1" xfId="0" applyFont="1" applyBorder="1" applyProtection="1">
      <alignment vertical="center"/>
      <protection hidden="1"/>
    </xf>
    <xf numFmtId="0" fontId="20" fillId="0" borderId="51" xfId="0" applyFont="1" applyBorder="1" applyAlignment="1" applyProtection="1">
      <alignment horizontal="center" vertical="center" shrinkToFit="1"/>
      <protection hidden="1"/>
    </xf>
    <xf numFmtId="0" fontId="20" fillId="0" borderId="80" xfId="0" applyFont="1" applyBorder="1" applyAlignment="1" applyProtection="1">
      <alignment horizontal="center" vertical="center" shrinkToFit="1"/>
      <protection hidden="1"/>
    </xf>
    <xf numFmtId="0" fontId="20" fillId="0" borderId="0" xfId="0" applyFont="1" applyAlignment="1" applyProtection="1">
      <alignment horizontal="center" vertical="center"/>
      <protection hidden="1"/>
    </xf>
    <xf numFmtId="0" fontId="27" fillId="9" borderId="0" xfId="0" applyFont="1" applyFill="1" applyAlignment="1" applyProtection="1">
      <alignment horizontal="right" vertical="center"/>
      <protection hidden="1"/>
    </xf>
    <xf numFmtId="49" fontId="20" fillId="0" borderId="49" xfId="0" applyNumberFormat="1" applyFont="1" applyBorder="1" applyAlignment="1" applyProtection="1">
      <alignment horizontal="center" vertical="center" shrinkToFit="1"/>
      <protection hidden="1"/>
    </xf>
    <xf numFmtId="0" fontId="20" fillId="0" borderId="26" xfId="0" applyFont="1" applyBorder="1" applyAlignment="1" applyProtection="1">
      <alignment horizontal="center" vertical="center" shrinkToFit="1"/>
      <protection hidden="1"/>
    </xf>
    <xf numFmtId="0" fontId="26" fillId="0" borderId="30" xfId="0" applyFont="1" applyBorder="1" applyAlignment="1" applyProtection="1">
      <alignment vertical="center" shrinkToFit="1"/>
      <protection hidden="1"/>
    </xf>
    <xf numFmtId="0" fontId="26" fillId="0" borderId="79" xfId="0" applyFont="1" applyBorder="1" applyAlignment="1" applyProtection="1">
      <alignment vertical="center" shrinkToFit="1"/>
      <protection hidden="1"/>
    </xf>
    <xf numFmtId="0" fontId="24" fillId="0" borderId="52" xfId="0" applyFont="1" applyBorder="1" applyAlignment="1" applyProtection="1">
      <alignment horizontal="center" vertical="center" shrinkToFit="1"/>
      <protection hidden="1"/>
    </xf>
    <xf numFmtId="0" fontId="24" fillId="0" borderId="81" xfId="0" applyFont="1" applyBorder="1" applyAlignment="1" applyProtection="1">
      <alignment horizontal="center" vertical="center" shrinkToFit="1"/>
      <protection hidden="1"/>
    </xf>
    <xf numFmtId="176" fontId="24" fillId="0" borderId="30" xfId="0" applyNumberFormat="1" applyFont="1" applyBorder="1" applyAlignment="1" applyProtection="1">
      <alignment horizontal="center" vertical="center" shrinkToFit="1"/>
      <protection hidden="1"/>
    </xf>
    <xf numFmtId="0" fontId="24" fillId="0" borderId="53" xfId="0" applyFont="1" applyBorder="1" applyAlignment="1" applyProtection="1">
      <alignment horizontal="center" vertical="center" shrinkToFit="1"/>
      <protection hidden="1"/>
    </xf>
    <xf numFmtId="0" fontId="20" fillId="0" borderId="1" xfId="0" applyFont="1" applyBorder="1" applyAlignment="1" applyProtection="1">
      <alignment horizontal="center" vertical="center"/>
      <protection hidden="1"/>
    </xf>
    <xf numFmtId="0" fontId="26" fillId="0" borderId="52" xfId="0" applyFont="1" applyBorder="1" applyAlignment="1" applyProtection="1">
      <alignment vertical="center" shrinkToFit="1"/>
      <protection hidden="1"/>
    </xf>
    <xf numFmtId="0" fontId="26" fillId="0" borderId="75" xfId="0" applyFont="1" applyBorder="1" applyAlignment="1" applyProtection="1">
      <alignment vertical="center" shrinkToFit="1"/>
      <protection hidden="1"/>
    </xf>
    <xf numFmtId="0" fontId="31" fillId="0" borderId="1" xfId="0" applyFont="1" applyBorder="1" applyProtection="1">
      <alignment vertical="center"/>
      <protection hidden="1"/>
    </xf>
    <xf numFmtId="0" fontId="31" fillId="0" borderId="69" xfId="0" applyFont="1" applyBorder="1" applyProtection="1">
      <alignment vertical="center"/>
      <protection hidden="1"/>
    </xf>
    <xf numFmtId="0" fontId="30" fillId="0" borderId="1" xfId="0" applyFont="1" applyBorder="1" applyAlignment="1" applyProtection="1">
      <alignment horizontal="center" vertical="center"/>
      <protection hidden="1"/>
    </xf>
    <xf numFmtId="0" fontId="30" fillId="0" borderId="69" xfId="0" applyFont="1" applyBorder="1" applyAlignment="1" applyProtection="1">
      <alignment horizontal="center" vertical="center"/>
      <protection hidden="1"/>
    </xf>
    <xf numFmtId="0" fontId="31" fillId="0" borderId="80" xfId="0" applyFont="1" applyBorder="1" applyProtection="1">
      <alignment vertical="center"/>
      <protection hidden="1"/>
    </xf>
    <xf numFmtId="0" fontId="31" fillId="0" borderId="82" xfId="0" applyFont="1" applyBorder="1" applyProtection="1">
      <alignment vertical="center"/>
      <protection hidden="1"/>
    </xf>
    <xf numFmtId="0" fontId="20" fillId="0" borderId="83" xfId="0" applyFont="1" applyBorder="1" applyAlignment="1" applyProtection="1">
      <alignment horizontal="center" vertical="center"/>
      <protection hidden="1"/>
    </xf>
    <xf numFmtId="0" fontId="20" fillId="0" borderId="84"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80" xfId="0" applyFont="1" applyBorder="1" applyAlignment="1" applyProtection="1">
      <alignment horizontal="center" vertical="center"/>
      <protection hidden="1"/>
    </xf>
    <xf numFmtId="0" fontId="30" fillId="0" borderId="26" xfId="0" applyFont="1" applyBorder="1" applyProtection="1">
      <alignment vertical="center"/>
      <protection hidden="1"/>
    </xf>
    <xf numFmtId="0" fontId="30" fillId="0" borderId="68" xfId="0" applyFont="1" applyBorder="1" applyProtection="1">
      <alignment vertical="center"/>
      <protection hidden="1"/>
    </xf>
    <xf numFmtId="0" fontId="59" fillId="0" borderId="0" xfId="0" applyFont="1" applyAlignment="1">
      <alignment horizontal="left" vertical="center" wrapText="1"/>
    </xf>
    <xf numFmtId="0" fontId="53" fillId="0" borderId="0" xfId="0" applyFont="1" applyAlignment="1">
      <alignment horizontal="center" vertical="center" wrapText="1"/>
    </xf>
    <xf numFmtId="0" fontId="53" fillId="0" borderId="97" xfId="0" applyFont="1" applyBorder="1" applyAlignment="1">
      <alignment horizontal="center" vertical="center" wrapText="1"/>
    </xf>
    <xf numFmtId="0" fontId="53" fillId="0" borderId="0" xfId="0" applyFont="1" applyAlignment="1">
      <alignment horizontal="center" wrapText="1"/>
    </xf>
    <xf numFmtId="0" fontId="53" fillId="0" borderId="97" xfId="0" applyFont="1" applyBorder="1" applyAlignment="1">
      <alignment horizontal="center" wrapText="1"/>
    </xf>
    <xf numFmtId="0" fontId="52" fillId="19" borderId="0" xfId="0" applyFont="1" applyFill="1" applyAlignment="1">
      <alignment horizontal="center" vertical="center"/>
    </xf>
    <xf numFmtId="0" fontId="52" fillId="20" borderId="0" xfId="0" applyFont="1" applyFill="1" applyAlignment="1">
      <alignment horizontal="center" vertical="center"/>
    </xf>
    <xf numFmtId="0" fontId="52" fillId="0" borderId="0" xfId="0" applyFont="1" applyAlignment="1">
      <alignment horizontal="center" vertical="center" shrinkToFit="1"/>
    </xf>
    <xf numFmtId="0" fontId="53" fillId="0" borderId="0" xfId="0" applyFont="1" applyAlignment="1">
      <alignment horizontal="center" vertical="center"/>
    </xf>
    <xf numFmtId="0" fontId="55" fillId="0" borderId="34" xfId="0" applyFont="1" applyBorder="1" applyAlignment="1">
      <alignment horizontal="left" vertical="center"/>
    </xf>
    <xf numFmtId="0" fontId="55" fillId="0" borderId="0" xfId="0" applyFont="1" applyAlignment="1">
      <alignment horizontal="left" vertical="center"/>
    </xf>
    <xf numFmtId="0" fontId="55" fillId="0" borderId="85" xfId="0" applyFont="1" applyBorder="1" applyAlignment="1">
      <alignment horizontal="left" vertical="center"/>
    </xf>
    <xf numFmtId="0" fontId="53" fillId="0" borderId="34" xfId="0" applyFont="1" applyBorder="1" applyAlignment="1">
      <alignment horizontal="left" vertical="center" wrapText="1"/>
    </xf>
    <xf numFmtId="0" fontId="53" fillId="0" borderId="0" xfId="0" applyFont="1" applyAlignment="1">
      <alignment horizontal="left" vertical="center" wrapText="1"/>
    </xf>
    <xf numFmtId="0" fontId="53" fillId="0" borderId="85" xfId="0" applyFont="1" applyBorder="1" applyAlignment="1">
      <alignment horizontal="left" vertical="center" wrapText="1"/>
    </xf>
    <xf numFmtId="0" fontId="52" fillId="0" borderId="0" xfId="0" applyFont="1" applyAlignment="1">
      <alignment horizontal="center" vertical="center"/>
    </xf>
    <xf numFmtId="0" fontId="52" fillId="18" borderId="0" xfId="0" applyFont="1" applyFill="1" applyAlignment="1">
      <alignment horizontal="center" vertical="center"/>
    </xf>
    <xf numFmtId="0" fontId="52" fillId="16" borderId="0" xfId="0" applyFont="1" applyFill="1" applyAlignment="1">
      <alignment horizontal="center" vertical="center"/>
    </xf>
    <xf numFmtId="0" fontId="6" fillId="0" borderId="1" xfId="4" applyBorder="1" applyAlignment="1" applyProtection="1">
      <alignment horizontal="center" vertical="center" shrinkToFit="1"/>
      <protection hidden="1"/>
    </xf>
    <xf numFmtId="178" fontId="6" fillId="0" borderId="8" xfId="4" applyNumberFormat="1" applyFill="1" applyBorder="1" applyAlignment="1" applyProtection="1">
      <alignment horizontal="center"/>
      <protection hidden="1"/>
    </xf>
    <xf numFmtId="178" fontId="6" fillId="0" borderId="13" xfId="4" applyNumberFormat="1" applyFill="1" applyBorder="1" applyAlignment="1" applyProtection="1">
      <alignment horizontal="center"/>
      <protection hidden="1"/>
    </xf>
    <xf numFmtId="181" fontId="6" fillId="0" borderId="8" xfId="4" applyNumberFormat="1" applyFill="1" applyBorder="1" applyAlignment="1" applyProtection="1">
      <alignment horizontal="center"/>
      <protection hidden="1"/>
    </xf>
    <xf numFmtId="181" fontId="6" fillId="0" borderId="13" xfId="4" applyNumberFormat="1" applyFill="1" applyBorder="1" applyAlignment="1" applyProtection="1">
      <alignment horizontal="center"/>
      <protection hidden="1"/>
    </xf>
    <xf numFmtId="0" fontId="8" fillId="0" borderId="0" xfId="4" applyFont="1" applyAlignment="1" applyProtection="1">
      <alignment horizontal="center" vertical="top" shrinkToFit="1"/>
      <protection hidden="1"/>
    </xf>
    <xf numFmtId="0" fontId="6" fillId="0" borderId="29" xfId="4" applyFill="1" applyBorder="1" applyAlignment="1" applyProtection="1">
      <alignment horizontal="center" vertical="center"/>
      <protection hidden="1"/>
    </xf>
    <xf numFmtId="0" fontId="8" fillId="0" borderId="0" xfId="4" applyFont="1" applyAlignment="1" applyProtection="1">
      <alignment horizontal="center" vertical="top"/>
      <protection hidden="1"/>
    </xf>
    <xf numFmtId="0" fontId="13" fillId="0" borderId="8" xfId="4" applyFont="1" applyBorder="1" applyAlignment="1" applyProtection="1">
      <alignment horizontal="center" vertical="center"/>
      <protection hidden="1"/>
    </xf>
    <xf numFmtId="0" fontId="13" fillId="0" borderId="10" xfId="4" applyFont="1" applyBorder="1" applyAlignment="1" applyProtection="1">
      <alignment horizontal="center" vertical="center"/>
      <protection hidden="1"/>
    </xf>
    <xf numFmtId="0" fontId="13" fillId="0" borderId="13" xfId="4" applyFont="1" applyBorder="1" applyAlignment="1" applyProtection="1">
      <alignment horizontal="center" vertical="center"/>
      <protection hidden="1"/>
    </xf>
    <xf numFmtId="0" fontId="6" fillId="0" borderId="8" xfId="4" applyBorder="1" applyAlignment="1" applyProtection="1">
      <alignment horizontal="center" vertical="center" shrinkToFit="1"/>
      <protection hidden="1"/>
    </xf>
    <xf numFmtId="0" fontId="6" fillId="0" borderId="10" xfId="4" applyBorder="1" applyAlignment="1" applyProtection="1">
      <alignment horizontal="center" vertical="center" shrinkToFit="1"/>
      <protection hidden="1"/>
    </xf>
    <xf numFmtId="0" fontId="6" fillId="0" borderId="13" xfId="4" applyBorder="1" applyAlignment="1" applyProtection="1">
      <alignment horizontal="center" vertical="center" shrinkToFit="1"/>
      <protection hidden="1"/>
    </xf>
    <xf numFmtId="0" fontId="6" fillId="0" borderId="0" xfId="4" applyProtection="1">
      <protection hidden="1"/>
    </xf>
    <xf numFmtId="0" fontId="6" fillId="0" borderId="27" xfId="4" applyBorder="1" applyAlignment="1" applyProtection="1">
      <alignment horizontal="center" vertical="center" shrinkToFit="1"/>
      <protection hidden="1"/>
    </xf>
    <xf numFmtId="0" fontId="6" fillId="0" borderId="20" xfId="4" applyBorder="1" applyAlignment="1" applyProtection="1">
      <alignment horizontal="center" vertical="center" shrinkToFit="1"/>
      <protection hidden="1"/>
    </xf>
    <xf numFmtId="0" fontId="6" fillId="0" borderId="41" xfId="4" applyBorder="1" applyAlignment="1" applyProtection="1">
      <alignment horizontal="center" vertical="center" shrinkToFit="1"/>
      <protection hidden="1"/>
    </xf>
    <xf numFmtId="0" fontId="6" fillId="0" borderId="25" xfId="4" applyBorder="1" applyAlignment="1" applyProtection="1">
      <alignment horizontal="center" vertical="center" shrinkToFit="1"/>
      <protection hidden="1"/>
    </xf>
    <xf numFmtId="0" fontId="6" fillId="0" borderId="33" xfId="4" applyBorder="1" applyAlignment="1" applyProtection="1">
      <alignment horizontal="center" vertical="center" shrinkToFit="1"/>
      <protection hidden="1"/>
    </xf>
    <xf numFmtId="0" fontId="6" fillId="0" borderId="54" xfId="4" applyBorder="1" applyAlignment="1" applyProtection="1">
      <alignment horizontal="center" vertical="center" shrinkToFit="1"/>
      <protection hidden="1"/>
    </xf>
    <xf numFmtId="0" fontId="6" fillId="0" borderId="1" xfId="4" applyFill="1" applyBorder="1" applyAlignment="1" applyProtection="1">
      <alignment horizontal="center" vertical="center"/>
      <protection hidden="1"/>
    </xf>
    <xf numFmtId="0" fontId="9" fillId="0" borderId="27" xfId="4" applyFont="1" applyFill="1" applyBorder="1" applyAlignment="1" applyProtection="1">
      <alignment horizontal="center" vertical="center" shrinkToFit="1"/>
      <protection hidden="1"/>
    </xf>
    <xf numFmtId="0" fontId="6" fillId="0" borderId="20" xfId="4" applyFill="1" applyBorder="1" applyAlignment="1" applyProtection="1">
      <alignment horizontal="center" shrinkToFit="1"/>
      <protection hidden="1"/>
    </xf>
    <xf numFmtId="0" fontId="6" fillId="0" borderId="41" xfId="4" applyFill="1" applyBorder="1" applyAlignment="1" applyProtection="1">
      <alignment horizontal="center" shrinkToFit="1"/>
      <protection hidden="1"/>
    </xf>
    <xf numFmtId="0" fontId="6" fillId="0" borderId="25" xfId="4" applyFill="1" applyBorder="1" applyAlignment="1" applyProtection="1">
      <alignment horizontal="center" shrinkToFit="1"/>
      <protection hidden="1"/>
    </xf>
    <xf numFmtId="0" fontId="6" fillId="0" borderId="33" xfId="4" applyFill="1" applyBorder="1" applyAlignment="1" applyProtection="1">
      <alignment horizontal="center" shrinkToFit="1"/>
      <protection hidden="1"/>
    </xf>
    <xf numFmtId="0" fontId="6" fillId="0" borderId="54" xfId="4" applyFill="1" applyBorder="1" applyAlignment="1" applyProtection="1">
      <alignment horizontal="center" shrinkToFit="1"/>
      <protection hidden="1"/>
    </xf>
    <xf numFmtId="0" fontId="11" fillId="0" borderId="1" xfId="4" applyFont="1" applyFill="1" applyBorder="1" applyAlignment="1" applyProtection="1">
      <alignment horizontal="center" vertical="center"/>
      <protection hidden="1"/>
    </xf>
    <xf numFmtId="0" fontId="6" fillId="0" borderId="8" xfId="4" applyFill="1" applyBorder="1" applyAlignment="1" applyProtection="1">
      <alignment horizontal="center" vertical="center" shrinkToFit="1"/>
      <protection hidden="1"/>
    </xf>
    <xf numFmtId="0" fontId="6" fillId="0" borderId="10" xfId="4" applyFill="1" applyBorder="1" applyAlignment="1" applyProtection="1">
      <alignment horizontal="center" vertical="center" shrinkToFit="1"/>
      <protection hidden="1"/>
    </xf>
    <xf numFmtId="0" fontId="6" fillId="0" borderId="13" xfId="4" applyFill="1" applyBorder="1" applyAlignment="1" applyProtection="1">
      <alignment horizontal="center" vertical="center" shrinkToFit="1"/>
      <protection hidden="1"/>
    </xf>
    <xf numFmtId="0" fontId="6" fillId="0" borderId="33" xfId="4" applyBorder="1" applyAlignment="1" applyProtection="1">
      <alignment horizontal="center"/>
      <protection hidden="1"/>
    </xf>
    <xf numFmtId="180" fontId="6" fillId="0" borderId="8" xfId="4" quotePrefix="1" applyNumberFormat="1" applyFill="1" applyBorder="1" applyAlignment="1" applyProtection="1">
      <alignment horizontal="center"/>
      <protection hidden="1"/>
    </xf>
    <xf numFmtId="180" fontId="6" fillId="0" borderId="10" xfId="4" quotePrefix="1" applyNumberFormat="1" applyFill="1" applyBorder="1" applyAlignment="1" applyProtection="1">
      <alignment horizontal="center"/>
      <protection hidden="1"/>
    </xf>
    <xf numFmtId="180" fontId="6" fillId="0" borderId="13" xfId="4" quotePrefix="1" applyNumberFormat="1" applyFill="1" applyBorder="1" applyAlignment="1" applyProtection="1">
      <alignment horizontal="center"/>
      <protection hidden="1"/>
    </xf>
    <xf numFmtId="0" fontId="6" fillId="0" borderId="1" xfId="4" applyBorder="1" applyAlignment="1" applyProtection="1">
      <alignment horizontal="center" vertical="center"/>
      <protection hidden="1"/>
    </xf>
    <xf numFmtId="0" fontId="50" fillId="0" borderId="87" xfId="4" applyFont="1" applyFill="1" applyBorder="1" applyAlignment="1" applyProtection="1">
      <alignment horizontal="center" vertical="center" wrapText="1"/>
      <protection hidden="1"/>
    </xf>
    <xf numFmtId="0" fontId="51" fillId="0" borderId="88" xfId="4" applyFont="1" applyFill="1" applyBorder="1" applyAlignment="1" applyProtection="1">
      <alignment horizontal="center" vertical="center" shrinkToFit="1"/>
      <protection hidden="1"/>
    </xf>
    <xf numFmtId="0" fontId="51" fillId="0" borderId="89" xfId="4" applyFont="1" applyFill="1" applyBorder="1" applyAlignment="1" applyProtection="1">
      <alignment horizontal="center" vertical="center" shrinkToFit="1"/>
      <protection hidden="1"/>
    </xf>
    <xf numFmtId="0" fontId="51" fillId="0" borderId="90" xfId="4" applyFont="1" applyFill="1" applyBorder="1" applyAlignment="1" applyProtection="1">
      <alignment horizontal="center" vertical="center" shrinkToFit="1"/>
      <protection hidden="1"/>
    </xf>
    <xf numFmtId="0" fontId="51" fillId="0" borderId="91" xfId="4" applyFont="1" applyFill="1" applyBorder="1" applyAlignment="1" applyProtection="1">
      <alignment horizontal="center" vertical="center" shrinkToFit="1"/>
      <protection hidden="1"/>
    </xf>
    <xf numFmtId="0" fontId="51" fillId="0" borderId="92" xfId="4" applyFont="1" applyFill="1" applyBorder="1" applyAlignment="1" applyProtection="1">
      <alignment horizontal="center" vertical="center" shrinkToFit="1"/>
      <protection hidden="1"/>
    </xf>
    <xf numFmtId="0" fontId="51" fillId="0" borderId="93" xfId="4" applyFont="1" applyFill="1" applyBorder="1" applyAlignment="1" applyProtection="1">
      <alignment horizontal="center" vertical="center" shrinkToFit="1"/>
      <protection hidden="1"/>
    </xf>
    <xf numFmtId="0" fontId="51" fillId="0" borderId="94" xfId="4" applyFont="1" applyFill="1" applyBorder="1" applyAlignment="1" applyProtection="1">
      <alignment horizontal="center" vertical="center" shrinkToFit="1"/>
      <protection hidden="1"/>
    </xf>
    <xf numFmtId="0" fontId="51" fillId="0" borderId="95" xfId="4" applyFont="1" applyFill="1" applyBorder="1" applyAlignment="1" applyProtection="1">
      <alignment horizontal="center" vertical="center" shrinkToFit="1"/>
      <protection hidden="1"/>
    </xf>
    <xf numFmtId="0" fontId="51" fillId="0" borderId="96" xfId="4" applyFont="1" applyFill="1" applyBorder="1" applyAlignment="1" applyProtection="1">
      <alignment horizontal="center" vertical="center" shrinkToFit="1"/>
      <protection hidden="1"/>
    </xf>
    <xf numFmtId="0" fontId="12" fillId="0" borderId="27" xfId="4" applyFont="1" applyBorder="1" applyAlignment="1" applyProtection="1">
      <alignment horizontal="center" vertical="center" shrinkToFit="1"/>
      <protection hidden="1"/>
    </xf>
    <xf numFmtId="0" fontId="12" fillId="0" borderId="20" xfId="4" applyFont="1" applyBorder="1" applyAlignment="1" applyProtection="1">
      <alignment horizontal="center" vertical="center" shrinkToFit="1"/>
      <protection hidden="1"/>
    </xf>
    <xf numFmtId="0" fontId="12" fillId="0" borderId="41" xfId="4" applyFont="1" applyBorder="1" applyAlignment="1" applyProtection="1">
      <alignment horizontal="center" vertical="center" shrinkToFit="1"/>
      <protection hidden="1"/>
    </xf>
    <xf numFmtId="0" fontId="12" fillId="0" borderId="34" xfId="4" applyFont="1" applyBorder="1" applyAlignment="1" applyProtection="1">
      <alignment horizontal="center" vertical="center" shrinkToFit="1"/>
      <protection hidden="1"/>
    </xf>
    <xf numFmtId="0" fontId="12" fillId="0" borderId="0" xfId="4" applyFont="1" applyAlignment="1" applyProtection="1">
      <alignment horizontal="center" vertical="center" shrinkToFit="1"/>
      <protection hidden="1"/>
    </xf>
    <xf numFmtId="0" fontId="12" fillId="0" borderId="85" xfId="4" applyFont="1" applyBorder="1" applyAlignment="1" applyProtection="1">
      <alignment horizontal="center" vertical="center" shrinkToFit="1"/>
      <protection hidden="1"/>
    </xf>
    <xf numFmtId="0" fontId="12" fillId="0" borderId="25" xfId="4" applyFont="1" applyBorder="1" applyAlignment="1" applyProtection="1">
      <alignment horizontal="center" vertical="center" shrinkToFit="1"/>
      <protection hidden="1"/>
    </xf>
    <xf numFmtId="0" fontId="12" fillId="0" borderId="33" xfId="4" applyFont="1" applyBorder="1" applyAlignment="1" applyProtection="1">
      <alignment horizontal="center" vertical="center" shrinkToFit="1"/>
      <protection hidden="1"/>
    </xf>
    <xf numFmtId="0" fontId="12" fillId="0" borderId="54" xfId="4" applyFont="1" applyBorder="1" applyAlignment="1" applyProtection="1">
      <alignment horizontal="center" vertical="center" shrinkToFit="1"/>
      <protection hidden="1"/>
    </xf>
    <xf numFmtId="0" fontId="6" fillId="0" borderId="1" xfId="4" applyFill="1" applyBorder="1" applyAlignment="1" applyProtection="1">
      <alignment horizontal="center" vertical="center" wrapText="1"/>
      <protection hidden="1"/>
    </xf>
    <xf numFmtId="0" fontId="10" fillId="0" borderId="1" xfId="4" applyFont="1" applyFill="1" applyBorder="1" applyAlignment="1" applyProtection="1">
      <alignment horizontal="center" vertical="center"/>
      <protection hidden="1"/>
    </xf>
    <xf numFmtId="0" fontId="6" fillId="0" borderId="27" xfId="4" applyFill="1" applyBorder="1" applyAlignment="1" applyProtection="1">
      <alignment horizontal="center" vertical="center" shrinkToFit="1"/>
      <protection hidden="1"/>
    </xf>
    <xf numFmtId="0" fontId="6" fillId="0" borderId="41" xfId="4" applyFill="1" applyBorder="1" applyAlignment="1" applyProtection="1">
      <alignment horizontal="center" vertical="center" shrinkToFit="1"/>
      <protection hidden="1"/>
    </xf>
    <xf numFmtId="0" fontId="6" fillId="0" borderId="25" xfId="4" applyFill="1" applyBorder="1" applyAlignment="1" applyProtection="1">
      <alignment horizontal="center" vertical="center" shrinkToFit="1"/>
      <protection hidden="1"/>
    </xf>
    <xf numFmtId="0" fontId="6" fillId="0" borderId="54" xfId="4" applyFill="1" applyBorder="1" applyAlignment="1" applyProtection="1">
      <alignment horizontal="center" vertical="center" shrinkToFit="1"/>
      <protection hidden="1"/>
    </xf>
    <xf numFmtId="181" fontId="6" fillId="0" borderId="1" xfId="4" applyNumberFormat="1" applyFill="1" applyBorder="1" applyAlignment="1" applyProtection="1">
      <alignment horizontal="center" shrinkToFit="1"/>
      <protection hidden="1"/>
    </xf>
    <xf numFmtId="179" fontId="6" fillId="0" borderId="8" xfId="4" applyNumberFormat="1" applyFill="1" applyBorder="1" applyAlignment="1" applyProtection="1">
      <alignment horizontal="center"/>
      <protection hidden="1"/>
    </xf>
    <xf numFmtId="179" fontId="6" fillId="0" borderId="13" xfId="4" applyNumberFormat="1" applyFill="1" applyBorder="1" applyAlignment="1" applyProtection="1">
      <alignment horizontal="center"/>
      <protection hidden="1"/>
    </xf>
    <xf numFmtId="0" fontId="6" fillId="0" borderId="1" xfId="4" applyFill="1" applyBorder="1" applyAlignment="1" applyProtection="1">
      <alignment horizontal="center" shrinkToFit="1"/>
      <protection hidden="1"/>
    </xf>
    <xf numFmtId="0" fontId="6" fillId="0" borderId="8" xfId="4" applyFill="1" applyBorder="1" applyAlignment="1" applyProtection="1">
      <alignment horizontal="center"/>
      <protection hidden="1"/>
    </xf>
    <xf numFmtId="0" fontId="6" fillId="0" borderId="13" xfId="4" applyFill="1" applyBorder="1" applyAlignment="1" applyProtection="1">
      <alignment horizontal="center"/>
      <protection hidden="1"/>
    </xf>
    <xf numFmtId="0" fontId="6" fillId="0" borderId="10" xfId="4" applyFill="1" applyBorder="1" applyAlignment="1" applyProtection="1">
      <alignment horizontal="center"/>
      <protection hidden="1"/>
    </xf>
    <xf numFmtId="49" fontId="6" fillId="0" borderId="8" xfId="4" applyNumberFormat="1" applyFill="1" applyBorder="1" applyAlignment="1" applyProtection="1">
      <alignment horizontal="center"/>
      <protection hidden="1"/>
    </xf>
    <xf numFmtId="49" fontId="6" fillId="0" borderId="13" xfId="4" applyNumberFormat="1" applyFill="1" applyBorder="1" applyAlignment="1" applyProtection="1">
      <alignment horizontal="center"/>
      <protection hidden="1"/>
    </xf>
    <xf numFmtId="0" fontId="11" fillId="0" borderId="1" xfId="4" applyFont="1" applyFill="1" applyBorder="1" applyAlignment="1" applyProtection="1">
      <alignment horizontal="center" vertical="center" wrapText="1"/>
      <protection hidden="1"/>
    </xf>
    <xf numFmtId="49" fontId="6" fillId="0" borderId="10" xfId="4" applyNumberFormat="1" applyFill="1" applyBorder="1" applyAlignment="1" applyProtection="1">
      <alignment horizontal="center"/>
      <protection hidden="1"/>
    </xf>
    <xf numFmtId="181" fontId="6" fillId="0" borderId="8" xfId="2" applyNumberFormat="1" applyFont="1" applyFill="1" applyBorder="1" applyAlignment="1" applyProtection="1">
      <alignment horizontal="center"/>
      <protection hidden="1"/>
    </xf>
    <xf numFmtId="181" fontId="6" fillId="0" borderId="10" xfId="2" applyNumberFormat="1" applyFont="1" applyFill="1" applyBorder="1" applyAlignment="1" applyProtection="1">
      <alignment horizontal="center"/>
      <protection hidden="1"/>
    </xf>
    <xf numFmtId="181" fontId="6" fillId="0" borderId="13" xfId="2" applyNumberFormat="1" applyFont="1" applyFill="1" applyBorder="1" applyAlignment="1" applyProtection="1">
      <alignment horizontal="center"/>
      <protection hidden="1"/>
    </xf>
    <xf numFmtId="184" fontId="6" fillId="0" borderId="8" xfId="4" applyNumberFormat="1" applyFill="1" applyBorder="1" applyAlignment="1" applyProtection="1">
      <alignment horizontal="center"/>
      <protection locked="0" hidden="1"/>
    </xf>
    <xf numFmtId="184" fontId="6" fillId="0" borderId="13" xfId="4" applyNumberFormat="1" applyFill="1" applyBorder="1" applyAlignment="1" applyProtection="1">
      <alignment horizontal="center"/>
      <protection locked="0" hidden="1"/>
    </xf>
    <xf numFmtId="0" fontId="6" fillId="0" borderId="27" xfId="4" applyBorder="1" applyAlignment="1" applyProtection="1">
      <alignment horizontal="center" vertical="center"/>
      <protection hidden="1"/>
    </xf>
    <xf numFmtId="0" fontId="6" fillId="0" borderId="41" xfId="4" applyBorder="1" applyAlignment="1" applyProtection="1">
      <alignment horizontal="center" vertical="center"/>
      <protection hidden="1"/>
    </xf>
    <xf numFmtId="0" fontId="6" fillId="0" borderId="25" xfId="4" applyBorder="1" applyAlignment="1" applyProtection="1">
      <alignment horizontal="center" vertical="center"/>
      <protection hidden="1"/>
    </xf>
    <xf numFmtId="0" fontId="6" fillId="0" borderId="54" xfId="4" applyBorder="1" applyAlignment="1" applyProtection="1">
      <alignment horizontal="center" vertical="center"/>
      <protection hidden="1"/>
    </xf>
    <xf numFmtId="0" fontId="10" fillId="0" borderId="1" xfId="4" applyFont="1" applyBorder="1" applyAlignment="1" applyProtection="1">
      <alignment horizontal="center" vertical="center"/>
      <protection hidden="1"/>
    </xf>
    <xf numFmtId="0" fontId="11" fillId="0" borderId="1" xfId="4" applyFont="1" applyBorder="1" applyAlignment="1" applyProtection="1">
      <alignment horizontal="center" vertical="center"/>
      <protection hidden="1"/>
    </xf>
    <xf numFmtId="0" fontId="11" fillId="0" borderId="1" xfId="4" applyFont="1" applyBorder="1" applyAlignment="1" applyProtection="1">
      <alignment horizontal="center" vertical="center" wrapText="1"/>
      <protection hidden="1"/>
    </xf>
  </cellXfs>
  <cellStyles count="6">
    <cellStyle name="ハイパーリンク" xfId="1" builtinId="8"/>
    <cellStyle name="桁区切り" xfId="2" builtinId="6"/>
    <cellStyle name="標準" xfId="0" builtinId="0"/>
    <cellStyle name="標準 2" xfId="5" xr:uid="{B404296D-3043-4F06-BE65-EF7548FC4AB8}"/>
    <cellStyle name="標準_1支部DETA" xfId="3" xr:uid="{00000000-0005-0000-0000-000003000000}"/>
    <cellStyle name="標準_大会申込用紙元枠19" xfId="4" xr:uid="{00000000-0005-0000-0000-000004000000}"/>
  </cellStyles>
  <dxfs count="8">
    <dxf>
      <font>
        <color theme="0"/>
      </font>
    </dxf>
    <dxf>
      <font>
        <color theme="0"/>
      </font>
    </dxf>
    <dxf>
      <font>
        <color theme="0"/>
      </font>
    </dxf>
    <dxf>
      <font>
        <color theme="0"/>
      </font>
    </dxf>
    <dxf>
      <font>
        <condense val="0"/>
        <extend val="0"/>
        <color indexed="10"/>
      </font>
      <fill>
        <patternFill>
          <bgColor indexed="10"/>
        </patternFill>
      </fill>
    </dxf>
    <dxf>
      <font>
        <condense val="0"/>
        <extend val="0"/>
        <color indexed="10"/>
      </font>
      <fill>
        <patternFill>
          <bgColor indexed="10"/>
        </patternFill>
      </fill>
    </dxf>
    <dxf>
      <font>
        <b/>
        <i val="0"/>
        <strike/>
        <color rgb="FFFF0000"/>
        <name val="ＭＳ Ｐゴシック"/>
        <scheme val="none"/>
      </font>
    </dxf>
    <dxf>
      <font>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92D050"/>
      <color rgb="FFFFCCFF"/>
      <color rgb="FFFFEBFF"/>
      <color rgb="FFCCFFCC"/>
      <color rgb="FFEBFFEB"/>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T$1" lockText="1" noThreeD="1"/>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119342</xdr:colOff>
      <xdr:row>65</xdr:row>
      <xdr:rowOff>99173</xdr:rowOff>
    </xdr:from>
    <xdr:to>
      <xdr:col>8</xdr:col>
      <xdr:colOff>221315</xdr:colOff>
      <xdr:row>71</xdr:row>
      <xdr:rowOff>107578</xdr:rowOff>
    </xdr:to>
    <xdr:sp macro="" textlink="" fLocksText="0">
      <xdr:nvSpPr>
        <xdr:cNvPr id="11423" name="AutoShape 1">
          <a:extLst>
            <a:ext uri="{FF2B5EF4-FFF2-40B4-BE49-F238E27FC236}">
              <a16:creationId xmlns:a16="http://schemas.microsoft.com/office/drawing/2014/main" id="{00000000-0008-0000-0000-00009F2C0000}"/>
            </a:ext>
          </a:extLst>
        </xdr:cNvPr>
        <xdr:cNvSpPr>
          <a:spLocks noChangeArrowheads="1"/>
        </xdr:cNvSpPr>
      </xdr:nvSpPr>
      <xdr:spPr bwMode="auto">
        <a:xfrm>
          <a:off x="1984001" y="16181855"/>
          <a:ext cx="2181785" cy="1030382"/>
        </a:xfrm>
        <a:prstGeom prst="wedgeRoundRectCallout">
          <a:avLst>
            <a:gd name="adj1" fmla="val -30477"/>
            <a:gd name="adj2" fmla="val -68347"/>
            <a:gd name="adj3" fmla="val 16667"/>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白いセルの部分には、演算が埋め込まれています。今年度登録済みの氏名が出るようになっています。登録が済んでいない選手や中学生などは直接入力をします。</a:t>
          </a:r>
        </a:p>
      </xdr:txBody>
    </xdr:sp>
    <xdr:clientData fLocksWithSheet="0"/>
  </xdr:twoCellAnchor>
  <xdr:oneCellAnchor>
    <xdr:from>
      <xdr:col>8</xdr:col>
      <xdr:colOff>324971</xdr:colOff>
      <xdr:row>66</xdr:row>
      <xdr:rowOff>23771</xdr:rowOff>
    </xdr:from>
    <xdr:ext cx="1736911" cy="986998"/>
    <xdr:sp macro="" textlink="" fLocksText="0">
      <xdr:nvSpPr>
        <xdr:cNvPr id="11424" name="AutoShape 2">
          <a:extLst>
            <a:ext uri="{FF2B5EF4-FFF2-40B4-BE49-F238E27FC236}">
              <a16:creationId xmlns:a16="http://schemas.microsoft.com/office/drawing/2014/main" id="{00000000-0008-0000-0000-0000A02C0000}"/>
            </a:ext>
          </a:extLst>
        </xdr:cNvPr>
        <xdr:cNvSpPr>
          <a:spLocks noChangeArrowheads="1"/>
        </xdr:cNvSpPr>
      </xdr:nvSpPr>
      <xdr:spPr bwMode="auto">
        <a:xfrm>
          <a:off x="4269442" y="16276783"/>
          <a:ext cx="1736911" cy="986998"/>
        </a:xfrm>
        <a:prstGeom prst="wedgeRoundRectCallout">
          <a:avLst>
            <a:gd name="adj1" fmla="val -27183"/>
            <a:gd name="adj2" fmla="val -75779"/>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黄色いセルの部分は、入力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項目を選びます</a:t>
          </a:r>
          <a:r>
            <a:rPr lang="ja-JP" altLang="en-US" sz="1100" b="1" i="0" u="none" strike="noStrike" baseline="0">
              <a:solidFill>
                <a:srgbClr val="FF0000"/>
              </a:solidFill>
              <a:latin typeface="ＭＳ Ｐゴシック"/>
              <a:ea typeface="ＭＳ Ｐゴシック"/>
            </a:rPr>
            <a:t>。人数制限</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のある種目は制限人数を</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超えるとセルが赤くなるので，</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訂正してください</a:t>
          </a:r>
          <a:r>
            <a:rPr lang="ja-JP" altLang="en-US" sz="1100" b="0" i="0" u="none" strike="noStrike" baseline="0">
              <a:solidFill>
                <a:srgbClr val="000000"/>
              </a:solidFill>
              <a:latin typeface="ＭＳ Ｐゴシック"/>
              <a:ea typeface="ＭＳ Ｐゴシック"/>
            </a:rPr>
            <a:t>。</a:t>
          </a:r>
        </a:p>
      </xdr:txBody>
    </xdr:sp>
    <xdr:clientData fLocksWithSheet="0"/>
  </xdr:oneCellAnchor>
  <xdr:twoCellAnchor editAs="oneCell">
    <xdr:from>
      <xdr:col>14</xdr:col>
      <xdr:colOff>201706</xdr:colOff>
      <xdr:row>65</xdr:row>
      <xdr:rowOff>22223</xdr:rowOff>
    </xdr:from>
    <xdr:to>
      <xdr:col>22</xdr:col>
      <xdr:colOff>89647</xdr:colOff>
      <xdr:row>73</xdr:row>
      <xdr:rowOff>284628</xdr:rowOff>
    </xdr:to>
    <xdr:sp macro="" textlink="" fLocksText="0">
      <xdr:nvSpPr>
        <xdr:cNvPr id="11316" name="AutoShape 5">
          <a:extLst>
            <a:ext uri="{FF2B5EF4-FFF2-40B4-BE49-F238E27FC236}">
              <a16:creationId xmlns:a16="http://schemas.microsoft.com/office/drawing/2014/main" id="{00000000-0008-0000-0000-0000342C0000}"/>
            </a:ext>
          </a:extLst>
        </xdr:cNvPr>
        <xdr:cNvSpPr>
          <a:spLocks noChangeArrowheads="1"/>
        </xdr:cNvSpPr>
      </xdr:nvSpPr>
      <xdr:spPr bwMode="auto">
        <a:xfrm>
          <a:off x="6243918" y="16104905"/>
          <a:ext cx="2658035" cy="1813299"/>
        </a:xfrm>
        <a:prstGeom prst="wedgeRoundRectCallout">
          <a:avLst>
            <a:gd name="adj1" fmla="val -73139"/>
            <a:gd name="adj2" fmla="val -79399"/>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記録の入力は</a:t>
          </a:r>
          <a:r>
            <a:rPr lang="ja-JP" altLang="en-US" sz="1200" b="0" i="0" u="none" strike="noStrike" baseline="0">
              <a:solidFill>
                <a:srgbClr val="000000"/>
              </a:solidFill>
              <a:latin typeface="ＭＳ Ｐゴシック"/>
              <a:ea typeface="ＭＳ Ｐゴシック"/>
            </a:rPr>
            <a:t>、</a:t>
          </a:r>
          <a:r>
            <a:rPr lang="ja-JP" altLang="en-US" sz="1400" b="1" i="0" u="none" strike="noStrike" baseline="0">
              <a:solidFill>
                <a:srgbClr val="DD0806"/>
              </a:solidFill>
              <a:latin typeface="ＭＳ Ｐゴシック"/>
              <a:ea typeface="ＭＳ Ｐゴシック"/>
            </a:rPr>
            <a:t>空欄を作らない</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トラック　　　</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桁 ）</a:t>
          </a:r>
        </a:p>
        <a:p>
          <a:pPr algn="l" rtl="0">
            <a:lnSpc>
              <a:spcPts val="1500"/>
            </a:lnSpc>
            <a:defRPr sz="1000"/>
          </a:pPr>
          <a:r>
            <a:rPr lang="ja-JP" altLang="en-US" sz="1200" b="0" i="0" u="none" strike="noStrike" baseline="0">
              <a:solidFill>
                <a:srgbClr val="000000"/>
              </a:solidFill>
              <a:latin typeface="ＭＳ Ｐゴシック"/>
              <a:ea typeface="ＭＳ Ｐゴシック"/>
            </a:rPr>
            <a:t>フィールド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u="none" strike="noStrike" baseline="0">
              <a:solidFill>
                <a:srgbClr val="FF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桁 ）</a:t>
          </a:r>
        </a:p>
        <a:p>
          <a:pPr algn="l" rtl="0">
            <a:lnSpc>
              <a:spcPts val="1400"/>
            </a:lnSpc>
            <a:defRPr sz="1000"/>
          </a:pPr>
          <a:r>
            <a:rPr lang="ja-JP" altLang="en-US" sz="1200" b="0" i="0" u="none" strike="noStrike" baseline="0">
              <a:solidFill>
                <a:srgbClr val="000000"/>
              </a:solidFill>
              <a:latin typeface="ＭＳ Ｐゴシック"/>
              <a:ea typeface="ＭＳ Ｐゴシック"/>
            </a:rPr>
            <a:t>リレー　　　　 </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00</a:t>
          </a:r>
          <a:r>
            <a:rPr lang="ja-JP" altLang="en-US" sz="1200" b="0" i="0" u="none" strike="noStrike" baseline="0">
              <a:solidFill>
                <a:srgbClr val="000000"/>
              </a:solidFill>
              <a:latin typeface="ＭＳ Ｐゴシック"/>
              <a:ea typeface="ＭＳ Ｐゴシック"/>
            </a:rPr>
            <a:t>　（ </a:t>
          </a:r>
          <a:r>
            <a:rPr lang="en-US" altLang="ja-JP" sz="1600" b="1" i="0" baseline="0">
              <a:solidFill>
                <a:srgbClr val="FF0000"/>
              </a:solidFill>
              <a:latin typeface="+mn-ea"/>
              <a:ea typeface="+mn-ea"/>
              <a:cs typeface="+mn-cs"/>
            </a:rPr>
            <a:t>5</a:t>
          </a:r>
          <a:r>
            <a:rPr lang="ja-JP" altLang="en-US" sz="1200" b="0" i="0" u="none" strike="noStrike" baseline="0">
              <a:solidFill>
                <a:srgbClr val="000000"/>
              </a:solidFill>
              <a:latin typeface="ＭＳ Ｐゴシック"/>
              <a:ea typeface="ＭＳ Ｐゴシック"/>
            </a:rPr>
            <a:t>桁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混成　　　　　</a:t>
          </a:r>
          <a:r>
            <a:rPr lang="ja-JP" altLang="ja-JP" sz="1200" b="0" i="0" baseline="0">
              <a:effectLst/>
              <a:latin typeface="+mn-lt"/>
              <a:ea typeface="+mn-ea"/>
              <a:cs typeface="+mn-cs"/>
            </a:rPr>
            <a:t> </a:t>
          </a:r>
          <a:r>
            <a:rPr lang="en-US" altLang="ja-JP" sz="1200" b="0" i="0" baseline="0">
              <a:effectLst/>
              <a:latin typeface="ＭＳ Ｐゴシック" pitchFamily="50" charset="-128"/>
              <a:ea typeface="ＭＳ Ｐゴシック" pitchFamily="50" charset="-128"/>
              <a:cs typeface="+mn-cs"/>
            </a:rPr>
            <a:t>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en-US" sz="1200" b="0" i="0" baseline="0">
              <a:effectLst/>
              <a:latin typeface="ＭＳ Ｐゴシック" pitchFamily="50" charset="-128"/>
              <a:ea typeface="ＭＳ Ｐゴシック" pitchFamily="50" charset="-128"/>
              <a:cs typeface="+mn-cs"/>
            </a:rPr>
            <a:t>．</a:t>
          </a:r>
          <a:r>
            <a:rPr lang="en-US" altLang="ja-JP" sz="1200" b="0" i="0" baseline="0">
              <a:effectLst/>
              <a:latin typeface="ＭＳ Ｐゴシック" pitchFamily="50" charset="-128"/>
              <a:ea typeface="ＭＳ Ｐゴシック" pitchFamily="50" charset="-128"/>
              <a:cs typeface="+mn-cs"/>
            </a:rPr>
            <a:t>00</a:t>
          </a:r>
          <a:r>
            <a:rPr lang="ja-JP" altLang="ja-JP" sz="1200" b="0" i="0" baseline="0">
              <a:effectLst/>
              <a:latin typeface="ＭＳ Ｐゴシック" pitchFamily="50" charset="-128"/>
              <a:ea typeface="ＭＳ Ｐゴシック" pitchFamily="50" charset="-128"/>
              <a:cs typeface="+mn-cs"/>
            </a:rPr>
            <a:t>　</a:t>
          </a:r>
          <a:r>
            <a:rPr lang="ja-JP" altLang="ja-JP" sz="1200" b="0" i="0" baseline="0">
              <a:effectLst/>
              <a:latin typeface="+mn-lt"/>
              <a:ea typeface="+mn-ea"/>
              <a:cs typeface="+mn-cs"/>
            </a:rPr>
            <a:t>（ </a:t>
          </a:r>
          <a:r>
            <a:rPr lang="en-US" altLang="ja-JP" sz="1600" b="1" i="0" baseline="0">
              <a:solidFill>
                <a:srgbClr val="FF0000"/>
              </a:solidFill>
              <a:effectLst/>
              <a:latin typeface="ＭＳ Ｐゴシック" pitchFamily="50" charset="-128"/>
              <a:ea typeface="ＭＳ Ｐゴシック" pitchFamily="50" charset="-128"/>
              <a:cs typeface="+mn-cs"/>
            </a:rPr>
            <a:t>5</a:t>
          </a:r>
          <a:r>
            <a:rPr lang="ja-JP" altLang="ja-JP" sz="1200" b="0" i="0" baseline="0">
              <a:effectLst/>
              <a:latin typeface="+mn-lt"/>
              <a:ea typeface="+mn-ea"/>
              <a:cs typeface="+mn-cs"/>
            </a:rPr>
            <a:t>桁 </a:t>
          </a:r>
          <a:r>
            <a:rPr lang="ja-JP" altLang="en-US" sz="1200" b="0" i="0" baseline="0">
              <a:effectLst/>
              <a:latin typeface="+mn-lt"/>
              <a:ea typeface="+mn-ea"/>
              <a:cs typeface="+mn-cs"/>
            </a:rPr>
            <a:t>）</a:t>
          </a:r>
          <a:endParaRPr lang="en-US" altLang="ja-JP" sz="1200" b="0" i="0" baseline="0">
            <a:effectLst/>
            <a:latin typeface="+mn-lt"/>
            <a:ea typeface="+mn-ea"/>
            <a:cs typeface="+mn-cs"/>
          </a:endParaRPr>
        </a:p>
        <a:p>
          <a:pPr algn="l" rtl="0">
            <a:lnSpc>
              <a:spcPts val="1400"/>
            </a:lnSpc>
            <a:defRPr sz="1000"/>
          </a:pPr>
          <a:r>
            <a:rPr lang="ja-JP" altLang="en-US" sz="1200" b="0" i="0" baseline="0">
              <a:effectLst/>
              <a:latin typeface="+mn-lt"/>
              <a:ea typeface="+mn-ea"/>
              <a:cs typeface="+mn-cs"/>
            </a:rPr>
            <a:t>　（下４桁に得点を入力する）</a:t>
          </a:r>
          <a:endParaRPr lang="en-US" altLang="ja-JP" sz="1200" b="0" i="0" baseline="0">
            <a:effectLst/>
            <a:latin typeface="+mn-lt"/>
            <a:ea typeface="+mn-ea"/>
            <a:cs typeface="+mn-cs"/>
          </a:endParaRPr>
        </a:p>
        <a:p>
          <a:pPr rtl="0">
            <a:lnSpc>
              <a:spcPts val="1700"/>
            </a:lnSpc>
          </a:pPr>
          <a:r>
            <a:rPr lang="ja-JP" altLang="en-US" sz="1200" b="0" i="0" u="none" strike="noStrike" baseline="0">
              <a:solidFill>
                <a:srgbClr val="000000"/>
              </a:solidFill>
              <a:latin typeface="ＭＳ Ｐゴシック"/>
              <a:ea typeface="ＭＳ Ｐゴシック"/>
            </a:rPr>
            <a:t>　　のように</a:t>
          </a:r>
          <a:r>
            <a:rPr lang="en-US" altLang="ja-JP" sz="1400" b="0" i="0" u="none" strike="noStrike" baseline="0">
              <a:solidFill>
                <a:srgbClr val="DD0806"/>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を入力して下さい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rtl="0">
            <a:lnSpc>
              <a:spcPts val="1700"/>
            </a:lnSpc>
          </a:pPr>
          <a:r>
            <a:rPr lang="ja-JP" altLang="en-US" sz="1200" b="0" i="0" u="none" strike="noStrike" baseline="0">
              <a:solidFill>
                <a:srgbClr val="FF0000"/>
              </a:solidFill>
              <a:latin typeface="ＭＳ Ｐゴシック"/>
              <a:ea typeface="ＭＳ Ｐゴシック"/>
            </a:rPr>
            <a:t>記録なしの場合には，空欄で構いません。</a:t>
          </a:r>
        </a:p>
      </xdr:txBody>
    </xdr:sp>
    <xdr:clientData fLocksWithSheet="0"/>
  </xdr:twoCellAnchor>
  <xdr:oneCellAnchor>
    <xdr:from>
      <xdr:col>0</xdr:col>
      <xdr:colOff>66675</xdr:colOff>
      <xdr:row>64</xdr:row>
      <xdr:rowOff>159585</xdr:rowOff>
    </xdr:from>
    <xdr:ext cx="1652768" cy="1005826"/>
    <xdr:sp macro="" textlink="" fLocksText="0">
      <xdr:nvSpPr>
        <xdr:cNvPr id="11426" name="AutoShape 8">
          <a:extLst>
            <a:ext uri="{FF2B5EF4-FFF2-40B4-BE49-F238E27FC236}">
              <a16:creationId xmlns:a16="http://schemas.microsoft.com/office/drawing/2014/main" id="{00000000-0008-0000-0000-0000A22C0000}"/>
            </a:ext>
          </a:extLst>
        </xdr:cNvPr>
        <xdr:cNvSpPr>
          <a:spLocks noChangeArrowheads="1"/>
        </xdr:cNvSpPr>
      </xdr:nvSpPr>
      <xdr:spPr bwMode="auto">
        <a:xfrm>
          <a:off x="66675" y="6580556"/>
          <a:ext cx="1652768" cy="1005826"/>
        </a:xfrm>
        <a:prstGeom prst="wedgeRoundRectCallout">
          <a:avLst>
            <a:gd name="adj1" fmla="val -27599"/>
            <a:gd name="adj2" fmla="val -78415"/>
            <a:gd name="adj3" fmla="val 16667"/>
          </a:avLst>
        </a:prstGeom>
        <a:solidFill>
          <a:srgbClr val="FFFFFF"/>
        </a:solidFill>
        <a:ln w="9525">
          <a:solidFill>
            <a:srgbClr val="000000"/>
          </a:solidFill>
          <a:miter lim="800000"/>
          <a:headEnd/>
          <a:tailEnd/>
        </a:ln>
      </xdr:spPr>
      <xdr:txBody>
        <a:bodyPr wrap="none" lIns="18288" tIns="18288" rIns="0" bIns="18288" anchor="ctr" upright="1">
          <a:noAutofit/>
        </a:bodyPr>
        <a:lstStyle/>
        <a:p>
          <a:pPr algn="l" rtl="0">
            <a:defRPr sz="1000"/>
          </a:pPr>
          <a:r>
            <a:rPr lang="ja-JP" altLang="en-US" sz="1100" b="0" i="0" u="none" strike="noStrike" baseline="0">
              <a:solidFill>
                <a:srgbClr val="000000"/>
              </a:solidFill>
              <a:latin typeface="ＭＳ Ｐゴシック"/>
              <a:ea typeface="ＭＳ Ｐゴシック"/>
            </a:rPr>
            <a:t>支部番号を先頭に入れて、</a:t>
          </a:r>
        </a:p>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桁の登録番号を入力。</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別ファイルから番号の列</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のみをコピー</a:t>
          </a:r>
          <a:r>
            <a:rPr lang="en-US" altLang="ja-JP" sz="1100" b="1" i="0" u="none" strike="noStrike" baseline="0">
              <a:solidFill>
                <a:srgbClr val="FF0000"/>
              </a:solidFill>
              <a:latin typeface="ＭＳ Ｐゴシック"/>
              <a:ea typeface="ＭＳ Ｐゴシック"/>
            </a:rPr>
            <a:t>&amp;</a:t>
          </a:r>
          <a:r>
            <a:rPr lang="ja-JP" altLang="en-US" sz="1100" b="1" i="0" u="none" strike="noStrike" baseline="0">
              <a:solidFill>
                <a:srgbClr val="FF0000"/>
              </a:solidFill>
              <a:latin typeface="ＭＳ Ｐゴシック"/>
              <a:ea typeface="ＭＳ Ｐゴシック"/>
            </a:rPr>
            <a:t>ペースト</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できます。</a:t>
          </a:r>
        </a:p>
      </xdr:txBody>
    </xdr:sp>
    <xdr:clientData fLocksWithSheet="0"/>
  </xdr:oneCellAnchor>
  <xdr:twoCellAnchor editAs="oneCell">
    <xdr:from>
      <xdr:col>23</xdr:col>
      <xdr:colOff>223781</xdr:colOff>
      <xdr:row>66</xdr:row>
      <xdr:rowOff>109257</xdr:rowOff>
    </xdr:from>
    <xdr:to>
      <xdr:col>29</xdr:col>
      <xdr:colOff>416299</xdr:colOff>
      <xdr:row>71</xdr:row>
      <xdr:rowOff>33617</xdr:rowOff>
    </xdr:to>
    <xdr:sp macro="" textlink="" fLocksText="0">
      <xdr:nvSpPr>
        <xdr:cNvPr id="11427" name="AutoShape 10">
          <a:extLst>
            <a:ext uri="{FF2B5EF4-FFF2-40B4-BE49-F238E27FC236}">
              <a16:creationId xmlns:a16="http://schemas.microsoft.com/office/drawing/2014/main" id="{00000000-0008-0000-0000-0000A32C0000}"/>
            </a:ext>
          </a:extLst>
        </xdr:cNvPr>
        <xdr:cNvSpPr>
          <a:spLocks noChangeArrowheads="1"/>
        </xdr:cNvSpPr>
      </xdr:nvSpPr>
      <xdr:spPr bwMode="auto">
        <a:xfrm>
          <a:off x="9305028" y="16362269"/>
          <a:ext cx="1868918" cy="776007"/>
        </a:xfrm>
        <a:prstGeom prst="wedgeRoundRectCallout">
          <a:avLst>
            <a:gd name="adj1" fmla="val -59005"/>
            <a:gd name="adj2" fmla="val -123758"/>
            <a:gd name="adj3" fmla="val 1666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リレーの出場者全員に記録を入力してください</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すべて５桁で入力すること。</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分の</a:t>
          </a:r>
          <a:r>
            <a:rPr lang="en-US" altLang="ja-JP" sz="1100" b="1" i="0" u="none" strike="noStrike" baseline="0">
              <a:solidFill>
                <a:srgbClr val="FF0000"/>
              </a:solidFill>
              <a:latin typeface="ＭＳ Ｐゴシック"/>
              <a:ea typeface="ＭＳ Ｐゴシック"/>
            </a:rPr>
            <a:t>"0"</a:t>
          </a:r>
          <a:r>
            <a:rPr lang="ja-JP" altLang="en-US" sz="1100" b="1" i="0" u="none" strike="noStrike" baseline="0">
              <a:solidFill>
                <a:srgbClr val="FF0000"/>
              </a:solidFill>
              <a:latin typeface="ＭＳ Ｐゴシック"/>
              <a:ea typeface="ＭＳ Ｐゴシック"/>
            </a:rPr>
            <a:t>も必要です。</a:t>
          </a:r>
          <a:endParaRPr lang="en-US" altLang="ja-JP" sz="1100" b="1" i="0" u="none" strike="noStrike" baseline="0">
            <a:solidFill>
              <a:srgbClr val="FF0000"/>
            </a:solidFill>
            <a:latin typeface="ＭＳ Ｐゴシック"/>
            <a:ea typeface="ＭＳ Ｐゴシック"/>
          </a:endParaRPr>
        </a:p>
      </xdr:txBody>
    </xdr:sp>
    <xdr:clientData fLocksWithSheet="0"/>
  </xdr:twoCellAnchor>
  <xdr:twoCellAnchor>
    <xdr:from>
      <xdr:col>7</xdr:col>
      <xdr:colOff>304800</xdr:colOff>
      <xdr:row>9</xdr:row>
      <xdr:rowOff>0</xdr:rowOff>
    </xdr:from>
    <xdr:to>
      <xdr:col>8</xdr:col>
      <xdr:colOff>200025</xdr:colOff>
      <xdr:row>10</xdr:row>
      <xdr:rowOff>47625</xdr:rowOff>
    </xdr:to>
    <xdr:sp macro="" textlink="">
      <xdr:nvSpPr>
        <xdr:cNvPr id="11324" name="Text Box 60">
          <a:extLst>
            <a:ext uri="{FF2B5EF4-FFF2-40B4-BE49-F238E27FC236}">
              <a16:creationId xmlns:a16="http://schemas.microsoft.com/office/drawing/2014/main" id="{00000000-0008-0000-0000-00003C2C0000}"/>
            </a:ext>
          </a:extLst>
        </xdr:cNvPr>
        <xdr:cNvSpPr txBox="1">
          <a:spLocks noChangeArrowheads="1"/>
        </xdr:cNvSpPr>
      </xdr:nvSpPr>
      <xdr:spPr bwMode="auto">
        <a:xfrm>
          <a:off x="3609975" y="1352550"/>
          <a:ext cx="323850" cy="2476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の</a:t>
          </a:r>
        </a:p>
      </xdr:txBody>
    </xdr:sp>
    <xdr:clientData/>
  </xdr:twoCellAnchor>
  <xdr:twoCellAnchor>
    <xdr:from>
      <xdr:col>15</xdr:col>
      <xdr:colOff>561</xdr:colOff>
      <xdr:row>49</xdr:row>
      <xdr:rowOff>118227</xdr:rowOff>
    </xdr:from>
    <xdr:to>
      <xdr:col>29</xdr:col>
      <xdr:colOff>986117</xdr:colOff>
      <xdr:row>54</xdr:row>
      <xdr:rowOff>156887</xdr:rowOff>
    </xdr:to>
    <xdr:sp macro="" textlink="">
      <xdr:nvSpPr>
        <xdr:cNvPr id="14" name="Text Box 14">
          <a:extLst>
            <a:ext uri="{FF2B5EF4-FFF2-40B4-BE49-F238E27FC236}">
              <a16:creationId xmlns:a16="http://schemas.microsoft.com/office/drawing/2014/main" id="{00000000-0008-0000-0000-00000E000000}"/>
            </a:ext>
          </a:extLst>
        </xdr:cNvPr>
        <xdr:cNvSpPr txBox="1">
          <a:spLocks noChangeArrowheads="1"/>
        </xdr:cNvSpPr>
      </xdr:nvSpPr>
      <xdr:spPr bwMode="auto">
        <a:xfrm>
          <a:off x="6302749" y="9593921"/>
          <a:ext cx="5449980" cy="1078566"/>
        </a:xfrm>
        <a:prstGeom prst="rect">
          <a:avLst/>
        </a:prstGeom>
        <a:solidFill>
          <a:srgbClr val="FFCC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1" i="0" u="none" strike="noStrike" baseline="0">
              <a:solidFill>
                <a:srgbClr val="DD0806"/>
              </a:solidFill>
              <a:latin typeface="ＭＳ Ｐゴシック"/>
              <a:ea typeface="ＭＳ Ｐゴシック"/>
            </a:rPr>
            <a:t>入力したら再度確認</a:t>
          </a:r>
          <a:endParaRPr lang="ja-JP" altLang="en-US" sz="1600" b="0"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□ゼッケン番号は登録したものになっていますか？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□資格記録は、トラックは</a:t>
          </a:r>
          <a:r>
            <a:rPr lang="en-US" altLang="ja-JP" sz="1300" b="1" i="0" u="none" strike="noStrike" baseline="0">
              <a:solidFill>
                <a:srgbClr val="000000"/>
              </a:solidFill>
              <a:latin typeface="ＭＳ Ｐゴシック"/>
              <a:ea typeface="ＭＳ Ｐゴシック"/>
            </a:rPr>
            <a:t>6</a:t>
          </a:r>
          <a:r>
            <a:rPr lang="ja-JP" altLang="en-US" sz="1300" b="1" i="0" u="none" strike="noStrike" baseline="0">
              <a:solidFill>
                <a:srgbClr val="000000"/>
              </a:solidFill>
              <a:latin typeface="ＭＳ Ｐゴシック"/>
              <a:ea typeface="ＭＳ Ｐゴシック"/>
            </a:rPr>
            <a:t>桁、フィールド・リレーは</a:t>
          </a:r>
          <a:r>
            <a:rPr lang="en-US" altLang="ja-JP" sz="1300" b="1" i="0" u="none" strike="noStrike" baseline="0">
              <a:solidFill>
                <a:srgbClr val="000000"/>
              </a:solidFill>
              <a:latin typeface="ＭＳ Ｐゴシック"/>
              <a:ea typeface="ＭＳ Ｐゴシック"/>
            </a:rPr>
            <a:t>5</a:t>
          </a:r>
          <a:r>
            <a:rPr lang="ja-JP" altLang="en-US" sz="1300" b="1" i="0" u="none" strike="noStrike" baseline="0">
              <a:solidFill>
                <a:srgbClr val="000000"/>
              </a:solidFill>
              <a:latin typeface="ＭＳ Ｐゴシック"/>
              <a:ea typeface="ＭＳ Ｐゴシック"/>
            </a:rPr>
            <a:t>桁になっていますか？</a:t>
          </a:r>
        </a:p>
        <a:p>
          <a:pPr algn="l" rtl="0">
            <a:lnSpc>
              <a:spcPts val="1500"/>
            </a:lnSpc>
            <a:defRPr sz="1000"/>
          </a:pP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a:t>
          </a:r>
          <a:r>
            <a:rPr lang="ja-JP" altLang="en-US" sz="1300" b="1" i="0" u="none" strike="noStrike" baseline="0">
              <a:solidFill>
                <a:srgbClr val="000000"/>
              </a:solidFill>
              <a:latin typeface="ＭＳ Ｐゴシック"/>
              <a:ea typeface="ＭＳ Ｐゴシック"/>
            </a:rPr>
            <a:t>、</a:t>
          </a:r>
          <a:r>
            <a:rPr lang="en-US" altLang="ja-JP" sz="1300" b="1" i="0" u="none" strike="noStrike" baseline="0">
              <a:solidFill>
                <a:srgbClr val="000000"/>
              </a:solidFill>
              <a:latin typeface="ＭＳ Ｐゴシック"/>
              <a:ea typeface="ＭＳ Ｐゴシック"/>
            </a:rPr>
            <a:t>400mH</a:t>
          </a:r>
          <a:r>
            <a:rPr lang="ja-JP" altLang="en-US" sz="1300" b="1" i="0" u="none" strike="noStrike" baseline="0">
              <a:solidFill>
                <a:srgbClr val="000000"/>
              </a:solidFill>
              <a:latin typeface="ＭＳ Ｐゴシック"/>
              <a:ea typeface="ＭＳ Ｐゴシック"/>
            </a:rPr>
            <a:t>の記録は分と秒で（</a:t>
          </a:r>
          <a:r>
            <a:rPr lang="en-US" altLang="ja-JP" sz="1300" b="1" i="0" u="none" strike="noStrike" baseline="0">
              <a:solidFill>
                <a:srgbClr val="000000"/>
              </a:solidFill>
              <a:latin typeface="ＭＳ Ｐゴシック"/>
              <a:ea typeface="ＭＳ Ｐゴシック"/>
            </a:rPr>
            <a:t>64</a:t>
          </a:r>
          <a:r>
            <a:rPr lang="ja-JP" altLang="en-US" sz="1300" b="1" i="0" u="none" strike="noStrike" baseline="0">
              <a:solidFill>
                <a:srgbClr val="000000"/>
              </a:solidFill>
              <a:latin typeface="ＭＳ Ｐゴシック"/>
              <a:ea typeface="ＭＳ Ｐゴシック"/>
            </a:rPr>
            <a:t>秒などはダメ）入力していますか？</a:t>
          </a:r>
        </a:p>
        <a:p>
          <a:pPr algn="l" rtl="0">
            <a:lnSpc>
              <a:spcPts val="1400"/>
            </a:lnSpc>
            <a:defRPr sz="1000"/>
          </a:pPr>
          <a:r>
            <a:rPr lang="ja-JP" altLang="en-US" sz="1300" b="1" i="0" u="none" strike="noStrike" baseline="0">
              <a:solidFill>
                <a:srgbClr val="000000"/>
              </a:solidFill>
              <a:latin typeface="ＭＳ Ｐゴシック"/>
              <a:ea typeface="ＭＳ Ｐゴシック"/>
            </a:rPr>
            <a:t>□出場種目と人数を一番下の表で確認してください。</a:t>
          </a:r>
        </a:p>
      </xdr:txBody>
    </xdr:sp>
    <xdr:clientData/>
  </xdr:twoCellAnchor>
  <xdr:twoCellAnchor>
    <xdr:from>
      <xdr:col>7</xdr:col>
      <xdr:colOff>304800</xdr:colOff>
      <xdr:row>9</xdr:row>
      <xdr:rowOff>0</xdr:rowOff>
    </xdr:from>
    <xdr:to>
      <xdr:col>8</xdr:col>
      <xdr:colOff>200025</xdr:colOff>
      <xdr:row>10</xdr:row>
      <xdr:rowOff>47625</xdr:rowOff>
    </xdr:to>
    <xdr:sp macro="" textlink="">
      <xdr:nvSpPr>
        <xdr:cNvPr id="15" name="Text Box 60">
          <a:extLst>
            <a:ext uri="{FF2B5EF4-FFF2-40B4-BE49-F238E27FC236}">
              <a16:creationId xmlns:a16="http://schemas.microsoft.com/office/drawing/2014/main" id="{00000000-0008-0000-0000-00000F000000}"/>
            </a:ext>
          </a:extLst>
        </xdr:cNvPr>
        <xdr:cNvSpPr txBox="1">
          <a:spLocks noChangeArrowheads="1"/>
        </xdr:cNvSpPr>
      </xdr:nvSpPr>
      <xdr:spPr bwMode="auto">
        <a:xfrm>
          <a:off x="3705225" y="2324100"/>
          <a:ext cx="3238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の</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0</xdr:row>
          <xdr:rowOff>83820</xdr:rowOff>
        </xdr:from>
        <xdr:to>
          <xdr:col>13</xdr:col>
          <xdr:colOff>274320</xdr:colOff>
          <xdr:row>0</xdr:row>
          <xdr:rowOff>274320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698500</xdr:colOff>
      <xdr:row>106</xdr:row>
      <xdr:rowOff>181269</xdr:rowOff>
    </xdr:from>
    <xdr:ext cx="1714500" cy="1993605"/>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04700" y="28619109"/>
          <a:ext cx="1714500" cy="1993605"/>
        </a:xfrm>
        <a:prstGeom prst="rect">
          <a:avLst/>
        </a:prstGeom>
      </xdr:spPr>
    </xdr:pic>
    <xdr:clientData/>
  </xdr:oneCellAnchor>
  <xdr:oneCellAnchor>
    <xdr:from>
      <xdr:col>1</xdr:col>
      <xdr:colOff>714375</xdr:colOff>
      <xdr:row>106</xdr:row>
      <xdr:rowOff>190500</xdr:rowOff>
    </xdr:from>
    <xdr:ext cx="1714500" cy="1993605"/>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95375" y="28628340"/>
          <a:ext cx="1714500" cy="1993605"/>
        </a:xfrm>
        <a:prstGeom prst="rect">
          <a:avLst/>
        </a:prstGeom>
      </xdr:spPr>
    </xdr:pic>
    <xdr:clientData/>
  </xdr:oneCellAnchor>
  <xdr:oneCellAnchor>
    <xdr:from>
      <xdr:col>14</xdr:col>
      <xdr:colOff>730250</xdr:colOff>
      <xdr:row>46</xdr:row>
      <xdr:rowOff>158750</xdr:rowOff>
    </xdr:from>
    <xdr:ext cx="1714500" cy="1993605"/>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36450" y="11573510"/>
          <a:ext cx="1714500" cy="1993605"/>
        </a:xfrm>
        <a:prstGeom prst="rect">
          <a:avLst/>
        </a:prstGeom>
      </xdr:spPr>
    </xdr:pic>
    <xdr:clientData/>
  </xdr:oneCellAnchor>
  <xdr:oneCellAnchor>
    <xdr:from>
      <xdr:col>1</xdr:col>
      <xdr:colOff>698500</xdr:colOff>
      <xdr:row>46</xdr:row>
      <xdr:rowOff>222250</xdr:rowOff>
    </xdr:from>
    <xdr:ext cx="1714500" cy="1993605"/>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79500" y="11637010"/>
          <a:ext cx="1714500" cy="1993605"/>
        </a:xfrm>
        <a:prstGeom prst="rect">
          <a:avLst/>
        </a:prstGeom>
      </xdr:spPr>
    </xdr:pic>
    <xdr:clientData/>
  </xdr:oneCellAnchor>
  <xdr:oneCellAnchor>
    <xdr:from>
      <xdr:col>14</xdr:col>
      <xdr:colOff>698500</xdr:colOff>
      <xdr:row>106</xdr:row>
      <xdr:rowOff>181269</xdr:rowOff>
    </xdr:from>
    <xdr:ext cx="1714500" cy="1993605"/>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04700" y="28619109"/>
          <a:ext cx="1714500" cy="1993605"/>
        </a:xfrm>
        <a:prstGeom prst="rect">
          <a:avLst/>
        </a:prstGeom>
      </xdr:spPr>
    </xdr:pic>
    <xdr:clientData/>
  </xdr:oneCellAnchor>
  <xdr:oneCellAnchor>
    <xdr:from>
      <xdr:col>1</xdr:col>
      <xdr:colOff>714375</xdr:colOff>
      <xdr:row>106</xdr:row>
      <xdr:rowOff>190500</xdr:rowOff>
    </xdr:from>
    <xdr:ext cx="1714500" cy="1993605"/>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95375" y="28628340"/>
          <a:ext cx="1714500" cy="1993605"/>
        </a:xfrm>
        <a:prstGeom prst="rect">
          <a:avLst/>
        </a:prstGeom>
      </xdr:spPr>
    </xdr:pic>
    <xdr:clientData/>
  </xdr:oneCellAnchor>
  <xdr:oneCellAnchor>
    <xdr:from>
      <xdr:col>14</xdr:col>
      <xdr:colOff>730250</xdr:colOff>
      <xdr:row>46</xdr:row>
      <xdr:rowOff>158750</xdr:rowOff>
    </xdr:from>
    <xdr:ext cx="1714500" cy="1993605"/>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36450" y="11573510"/>
          <a:ext cx="1714500" cy="1993605"/>
        </a:xfrm>
        <a:prstGeom prst="rect">
          <a:avLst/>
        </a:prstGeom>
      </xdr:spPr>
    </xdr:pic>
    <xdr:clientData/>
  </xdr:oneCellAnchor>
  <xdr:oneCellAnchor>
    <xdr:from>
      <xdr:col>1</xdr:col>
      <xdr:colOff>698500</xdr:colOff>
      <xdr:row>46</xdr:row>
      <xdr:rowOff>222250</xdr:rowOff>
    </xdr:from>
    <xdr:ext cx="1714500" cy="1993605"/>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79500" y="11637010"/>
          <a:ext cx="1714500" cy="1993605"/>
        </a:xfrm>
        <a:prstGeom prst="rect">
          <a:avLst/>
        </a:prstGeom>
      </xdr:spPr>
    </xdr:pic>
    <xdr:clientData/>
  </xdr:oneCellAnchor>
  <xdr:oneCellAnchor>
    <xdr:from>
      <xdr:col>14</xdr:col>
      <xdr:colOff>698500</xdr:colOff>
      <xdr:row>106</xdr:row>
      <xdr:rowOff>181269</xdr:rowOff>
    </xdr:from>
    <xdr:ext cx="1714500" cy="1993605"/>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04700" y="28619109"/>
          <a:ext cx="1714500" cy="1993605"/>
        </a:xfrm>
        <a:prstGeom prst="rect">
          <a:avLst/>
        </a:prstGeom>
      </xdr:spPr>
    </xdr:pic>
    <xdr:clientData/>
  </xdr:oneCellAnchor>
  <xdr:oneCellAnchor>
    <xdr:from>
      <xdr:col>1</xdr:col>
      <xdr:colOff>714375</xdr:colOff>
      <xdr:row>106</xdr:row>
      <xdr:rowOff>190500</xdr:rowOff>
    </xdr:from>
    <xdr:ext cx="1714500" cy="1993605"/>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95375" y="28628340"/>
          <a:ext cx="1714500" cy="1993605"/>
        </a:xfrm>
        <a:prstGeom prst="rect">
          <a:avLst/>
        </a:prstGeom>
      </xdr:spPr>
    </xdr:pic>
    <xdr:clientData/>
  </xdr:oneCellAnchor>
  <xdr:oneCellAnchor>
    <xdr:from>
      <xdr:col>14</xdr:col>
      <xdr:colOff>730250</xdr:colOff>
      <xdr:row>46</xdr:row>
      <xdr:rowOff>158750</xdr:rowOff>
    </xdr:from>
    <xdr:ext cx="1714500" cy="1993605"/>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36450" y="11573510"/>
          <a:ext cx="1714500" cy="1993605"/>
        </a:xfrm>
        <a:prstGeom prst="rect">
          <a:avLst/>
        </a:prstGeom>
      </xdr:spPr>
    </xdr:pic>
    <xdr:clientData/>
  </xdr:oneCellAnchor>
  <xdr:oneCellAnchor>
    <xdr:from>
      <xdr:col>1</xdr:col>
      <xdr:colOff>698500</xdr:colOff>
      <xdr:row>46</xdr:row>
      <xdr:rowOff>222250</xdr:rowOff>
    </xdr:from>
    <xdr:ext cx="1714500" cy="1993605"/>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79500" y="11637010"/>
          <a:ext cx="1714500" cy="1993605"/>
        </a:xfrm>
        <a:prstGeom prst="rect">
          <a:avLst/>
        </a:prstGeom>
      </xdr:spPr>
    </xdr:pic>
    <xdr:clientData/>
  </xdr:oneCellAnchor>
  <xdr:oneCellAnchor>
    <xdr:from>
      <xdr:col>14</xdr:col>
      <xdr:colOff>698500</xdr:colOff>
      <xdr:row>106</xdr:row>
      <xdr:rowOff>181269</xdr:rowOff>
    </xdr:from>
    <xdr:ext cx="1714500" cy="1993605"/>
    <xdr:pic>
      <xdr:nvPicPr>
        <xdr:cNvPr id="14" name="図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04700" y="28619109"/>
          <a:ext cx="1714500" cy="1993605"/>
        </a:xfrm>
        <a:prstGeom prst="rect">
          <a:avLst/>
        </a:prstGeom>
      </xdr:spPr>
    </xdr:pic>
    <xdr:clientData/>
  </xdr:oneCellAnchor>
  <xdr:oneCellAnchor>
    <xdr:from>
      <xdr:col>1</xdr:col>
      <xdr:colOff>714375</xdr:colOff>
      <xdr:row>106</xdr:row>
      <xdr:rowOff>190500</xdr:rowOff>
    </xdr:from>
    <xdr:ext cx="1714500" cy="1993605"/>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95375" y="28628340"/>
          <a:ext cx="1714500" cy="1993605"/>
        </a:xfrm>
        <a:prstGeom prst="rect">
          <a:avLst/>
        </a:prstGeom>
      </xdr:spPr>
    </xdr:pic>
    <xdr:clientData/>
  </xdr:oneCellAnchor>
  <xdr:oneCellAnchor>
    <xdr:from>
      <xdr:col>14</xdr:col>
      <xdr:colOff>730250</xdr:colOff>
      <xdr:row>46</xdr:row>
      <xdr:rowOff>158750</xdr:rowOff>
    </xdr:from>
    <xdr:ext cx="1714500" cy="1993605"/>
    <xdr:pic>
      <xdr:nvPicPr>
        <xdr:cNvPr id="16" name="図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2236450" y="11573510"/>
          <a:ext cx="1714500" cy="1993605"/>
        </a:xfrm>
        <a:prstGeom prst="rect">
          <a:avLst/>
        </a:prstGeom>
      </xdr:spPr>
    </xdr:pic>
    <xdr:clientData/>
  </xdr:oneCellAnchor>
  <xdr:oneCellAnchor>
    <xdr:from>
      <xdr:col>1</xdr:col>
      <xdr:colOff>698500</xdr:colOff>
      <xdr:row>46</xdr:row>
      <xdr:rowOff>222250</xdr:rowOff>
    </xdr:from>
    <xdr:ext cx="1714500" cy="1993605"/>
    <xdr:pic>
      <xdr:nvPicPr>
        <xdr:cNvPr id="17" name="図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BEBA8EAE-BF5A-486C-A8C5-ECC9F3942E4B}">
              <a14:imgProps xmlns:a14="http://schemas.microsoft.com/office/drawing/2010/main">
                <a14:imgLayer r:embed="rId2">
                  <a14:imgEffect>
                    <a14:artisticPastelsSmooth/>
                  </a14:imgEffect>
                </a14:imgLayer>
              </a14:imgProps>
            </a:ext>
            <a:ext uri="{28A0092B-C50C-407E-A947-70E740481C1C}">
              <a14:useLocalDpi xmlns:a14="http://schemas.microsoft.com/office/drawing/2010/main" val="0"/>
            </a:ext>
          </a:extLst>
        </a:blip>
        <a:stretch>
          <a:fillRect/>
        </a:stretch>
      </xdr:blipFill>
      <xdr:spPr>
        <a:xfrm>
          <a:off x="1079500" y="11637010"/>
          <a:ext cx="1714500" cy="199360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15</xdr:col>
      <xdr:colOff>161925</xdr:colOff>
      <xdr:row>1</xdr:row>
      <xdr:rowOff>200025</xdr:rowOff>
    </xdr:from>
    <xdr:to>
      <xdr:col>17</xdr:col>
      <xdr:colOff>504825</xdr:colOff>
      <xdr:row>1</xdr:row>
      <xdr:rowOff>200025</xdr:rowOff>
    </xdr:to>
    <xdr:sp macro="" textlink="">
      <xdr:nvSpPr>
        <xdr:cNvPr id="2742" name="Line 2">
          <a:extLst>
            <a:ext uri="{FF2B5EF4-FFF2-40B4-BE49-F238E27FC236}">
              <a16:creationId xmlns:a16="http://schemas.microsoft.com/office/drawing/2014/main" id="{00000000-0008-0000-0400-0000B60A0000}"/>
            </a:ext>
          </a:extLst>
        </xdr:cNvPr>
        <xdr:cNvSpPr>
          <a:spLocks noChangeShapeType="1"/>
        </xdr:cNvSpPr>
      </xdr:nvSpPr>
      <xdr:spPr bwMode="auto">
        <a:xfrm>
          <a:off x="8562975" y="409575"/>
          <a:ext cx="15049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161925</xdr:colOff>
      <xdr:row>1</xdr:row>
      <xdr:rowOff>200025</xdr:rowOff>
    </xdr:from>
    <xdr:to>
      <xdr:col>17</xdr:col>
      <xdr:colOff>504825</xdr:colOff>
      <xdr:row>1</xdr:row>
      <xdr:rowOff>200025</xdr:rowOff>
    </xdr:to>
    <xdr:sp macro="" textlink="">
      <xdr:nvSpPr>
        <xdr:cNvPr id="3782" name="Line 2">
          <a:extLst>
            <a:ext uri="{FF2B5EF4-FFF2-40B4-BE49-F238E27FC236}">
              <a16:creationId xmlns:a16="http://schemas.microsoft.com/office/drawing/2014/main" id="{00000000-0008-0000-0500-0000C60E0000}"/>
            </a:ext>
          </a:extLst>
        </xdr:cNvPr>
        <xdr:cNvSpPr>
          <a:spLocks noChangeShapeType="1"/>
        </xdr:cNvSpPr>
      </xdr:nvSpPr>
      <xdr:spPr bwMode="auto">
        <a:xfrm>
          <a:off x="8591550" y="409575"/>
          <a:ext cx="15144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riku1shibu@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87"/>
  <sheetViews>
    <sheetView showGridLines="0" topLeftCell="A11" zoomScale="85" zoomScaleNormal="100" workbookViewId="0">
      <selection activeCell="W11" sqref="W11"/>
    </sheetView>
  </sheetViews>
  <sheetFormatPr defaultColWidth="8.88671875" defaultRowHeight="13.2" x14ac:dyDescent="0.2"/>
  <cols>
    <col min="1" max="1" width="7.6640625" customWidth="1"/>
    <col min="2" max="2" width="8" customWidth="1"/>
    <col min="3" max="3" width="7.77734375" customWidth="1"/>
    <col min="4" max="4" width="3.6640625" customWidth="1"/>
    <col min="5" max="5" width="6.77734375" customWidth="1"/>
    <col min="6" max="6" width="5.77734375" customWidth="1"/>
    <col min="7" max="7" width="12.109375" bestFit="1" customWidth="1"/>
    <col min="8" max="8" width="5.6640625" customWidth="1"/>
    <col min="9" max="9" width="7" customWidth="1"/>
    <col min="10" max="10" width="7.33203125" customWidth="1"/>
    <col min="11" max="12" width="2.77734375" customWidth="1"/>
    <col min="13" max="13" width="3.44140625" customWidth="1"/>
    <col min="14" max="14" width="7.33203125" customWidth="1"/>
    <col min="15" max="15" width="3.6640625" customWidth="1"/>
    <col min="16" max="16" width="8.44140625" customWidth="1"/>
    <col min="17" max="17" width="6" customWidth="1"/>
    <col min="18" max="18" width="7.33203125" customWidth="1"/>
    <col min="19" max="21" width="3.6640625" customWidth="1"/>
    <col min="22" max="22" width="3.88671875" bestFit="1" customWidth="1"/>
    <col min="23" max="25" width="3.88671875" customWidth="1"/>
    <col min="26" max="26" width="3.88671875" bestFit="1" customWidth="1"/>
    <col min="27" max="27" width="3.88671875" customWidth="1"/>
    <col min="28" max="28" width="4.77734375" customWidth="1"/>
    <col min="29" max="29" width="3.88671875" customWidth="1"/>
    <col min="30" max="30" width="48.33203125" customWidth="1"/>
    <col min="31" max="32" width="8.88671875" style="217" hidden="1" customWidth="1"/>
    <col min="33" max="35" width="0" hidden="1" customWidth="1"/>
  </cols>
  <sheetData>
    <row r="1" spans="1:32" s="271" customFormat="1" ht="36" customHeight="1" x14ac:dyDescent="0.2">
      <c r="A1" s="329" t="str">
        <f>"【"&amp;出場選手エントリー票!H1&amp;"の申し込みについて 】"</f>
        <v>【区部①高校生夏季競技会の申し込みについて 】</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270">
        <v>1</v>
      </c>
      <c r="AF1" s="270" t="s">
        <v>1009</v>
      </c>
    </row>
    <row r="2" spans="1:32" s="273" customFormat="1" ht="39" customHeight="1" x14ac:dyDescent="0.2">
      <c r="A2" s="272" t="s">
        <v>3595</v>
      </c>
      <c r="AE2" s="270">
        <v>2</v>
      </c>
      <c r="AF2" s="270" t="s">
        <v>1010</v>
      </c>
    </row>
    <row r="3" spans="1:32" s="276" customFormat="1" ht="21" customHeight="1" x14ac:dyDescent="0.2">
      <c r="A3" s="275" t="s">
        <v>3584</v>
      </c>
      <c r="AE3" s="277">
        <v>3</v>
      </c>
      <c r="AF3" s="277" t="s">
        <v>1011</v>
      </c>
    </row>
    <row r="4" spans="1:32" s="273" customFormat="1" ht="21" customHeight="1" x14ac:dyDescent="0.2">
      <c r="A4" s="274" t="s">
        <v>3603</v>
      </c>
      <c r="AE4" s="270">
        <v>4</v>
      </c>
      <c r="AF4" s="270" t="s">
        <v>1012</v>
      </c>
    </row>
    <row r="5" spans="1:32" s="262" customFormat="1" ht="21" customHeight="1" x14ac:dyDescent="0.2">
      <c r="A5" s="167"/>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17">
        <v>5</v>
      </c>
      <c r="AF5" s="217" t="s">
        <v>1013</v>
      </c>
    </row>
    <row r="6" spans="1:32" s="165" customFormat="1" ht="21" customHeight="1" x14ac:dyDescent="0.2">
      <c r="A6" s="167" t="s">
        <v>387</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217">
        <v>6</v>
      </c>
      <c r="AF6" s="217" t="s">
        <v>458</v>
      </c>
    </row>
    <row r="7" spans="1:32" s="165" customFormat="1" ht="21" customHeight="1" x14ac:dyDescent="0.2">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217">
        <v>7</v>
      </c>
      <c r="AF7" s="217" t="s">
        <v>459</v>
      </c>
    </row>
    <row r="8" spans="1:32" s="165" customFormat="1" ht="21" customHeight="1" x14ac:dyDescent="0.2">
      <c r="A8" s="166"/>
      <c r="B8" s="167" t="s">
        <v>383</v>
      </c>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217"/>
      <c r="AF8" s="217"/>
    </row>
    <row r="9" spans="1:32" s="165" customFormat="1" ht="6.6" customHeight="1" x14ac:dyDescent="0.2">
      <c r="A9" s="166"/>
      <c r="B9" s="199"/>
      <c r="C9" s="199"/>
      <c r="D9" s="240"/>
      <c r="E9" s="240"/>
      <c r="F9" s="240"/>
      <c r="G9" s="240"/>
      <c r="H9" s="240"/>
      <c r="I9" s="240"/>
      <c r="J9" s="240"/>
      <c r="K9" s="240"/>
      <c r="L9" s="240"/>
      <c r="M9" s="240"/>
      <c r="N9" s="240"/>
      <c r="O9" s="240"/>
      <c r="P9" s="240"/>
      <c r="Q9" s="240"/>
      <c r="R9" s="240"/>
      <c r="S9" s="240"/>
      <c r="T9" s="166"/>
      <c r="U9" s="166"/>
      <c r="V9" s="166"/>
      <c r="W9" s="166"/>
      <c r="X9" s="166"/>
      <c r="Y9" s="166"/>
      <c r="Z9" s="166"/>
      <c r="AA9" s="166"/>
      <c r="AB9" s="166"/>
      <c r="AC9" s="166"/>
      <c r="AD9" s="166"/>
      <c r="AE9" s="217"/>
      <c r="AF9" s="217"/>
    </row>
    <row r="10" spans="1:32" s="165" customFormat="1" ht="21" customHeight="1" x14ac:dyDescent="0.2">
      <c r="A10" s="166"/>
      <c r="B10" s="331">
        <v>44032</v>
      </c>
      <c r="C10" s="332"/>
      <c r="D10" s="336" t="s">
        <v>403</v>
      </c>
      <c r="E10" s="336"/>
      <c r="F10" s="333">
        <v>44039</v>
      </c>
      <c r="G10" s="333"/>
      <c r="H10" s="333"/>
      <c r="I10" s="334">
        <v>0.70833333333333337</v>
      </c>
      <c r="J10" s="335"/>
      <c r="K10" s="166" t="s">
        <v>286</v>
      </c>
      <c r="L10" s="264"/>
      <c r="M10" s="166"/>
      <c r="N10" s="166"/>
      <c r="O10" s="166"/>
      <c r="P10" s="166"/>
      <c r="Q10" s="253" t="s">
        <v>4419</v>
      </c>
      <c r="R10" s="166"/>
      <c r="S10" s="166"/>
      <c r="T10" s="166"/>
      <c r="U10" s="166"/>
      <c r="V10" s="166"/>
      <c r="W10" s="166"/>
      <c r="X10" s="166"/>
      <c r="Y10" s="166"/>
      <c r="Z10" s="166"/>
      <c r="AA10" s="166"/>
      <c r="AB10" s="166"/>
      <c r="AC10" s="166"/>
      <c r="AD10" s="166"/>
      <c r="AE10" s="217"/>
      <c r="AF10" s="217" t="s">
        <v>3503</v>
      </c>
    </row>
    <row r="11" spans="1:32" s="165" customFormat="1" ht="21" customHeight="1" x14ac:dyDescent="0.2">
      <c r="A11" s="166"/>
      <c r="B11" s="168" t="s">
        <v>404</v>
      </c>
      <c r="C11" s="199" t="s">
        <v>694</v>
      </c>
      <c r="D11" s="240"/>
      <c r="E11" s="240"/>
      <c r="F11" s="240"/>
      <c r="G11" s="240"/>
      <c r="H11" s="240"/>
      <c r="I11" s="240"/>
      <c r="J11" s="240"/>
      <c r="K11" s="240"/>
      <c r="L11" s="240"/>
      <c r="M11" s="240"/>
      <c r="N11" s="240"/>
      <c r="O11" s="240"/>
      <c r="P11" s="199"/>
      <c r="Q11" s="240"/>
      <c r="R11" s="199"/>
      <c r="S11" s="199"/>
      <c r="T11" s="240"/>
      <c r="U11" s="199"/>
      <c r="V11" s="240"/>
      <c r="W11" s="240"/>
      <c r="X11" s="199"/>
      <c r="Y11" s="199"/>
      <c r="Z11" s="199"/>
      <c r="AA11" s="199"/>
      <c r="AB11" s="199"/>
      <c r="AC11" s="199"/>
      <c r="AD11" s="240"/>
      <c r="AE11" s="217"/>
      <c r="AF11" s="217" t="s">
        <v>3504</v>
      </c>
    </row>
    <row r="12" spans="1:32" s="165" customFormat="1" ht="21" customHeight="1" x14ac:dyDescent="0.2">
      <c r="A12" s="166"/>
      <c r="B12" s="168"/>
      <c r="C12" s="199"/>
      <c r="D12" s="240"/>
      <c r="E12" s="240"/>
      <c r="F12" s="240"/>
      <c r="G12" s="240" t="s">
        <v>578</v>
      </c>
      <c r="H12" s="240"/>
      <c r="I12" s="240"/>
      <c r="J12" s="240"/>
      <c r="K12" s="240"/>
      <c r="L12" s="240"/>
      <c r="M12" s="240"/>
      <c r="N12" s="240"/>
      <c r="O12" s="240"/>
      <c r="P12" s="199"/>
      <c r="Q12" s="240"/>
      <c r="R12" s="199"/>
      <c r="S12" s="199"/>
      <c r="T12" s="240"/>
      <c r="U12" s="199"/>
      <c r="V12" s="240"/>
      <c r="W12" s="240"/>
      <c r="X12" s="199"/>
      <c r="Y12" s="199"/>
      <c r="Z12" s="199"/>
      <c r="AA12" s="199"/>
      <c r="AB12" s="199"/>
      <c r="AC12" s="199"/>
      <c r="AD12" s="240"/>
      <c r="AE12" s="217"/>
      <c r="AF12" s="217"/>
    </row>
    <row r="13" spans="1:32" s="165" customFormat="1" ht="21" customHeight="1" x14ac:dyDescent="0.2">
      <c r="A13" s="265"/>
      <c r="B13" s="265"/>
      <c r="C13" s="266"/>
      <c r="D13" s="266"/>
      <c r="E13" s="240" t="s">
        <v>574</v>
      </c>
      <c r="F13" s="240" t="s">
        <v>575</v>
      </c>
      <c r="G13" s="240"/>
      <c r="H13" s="240"/>
      <c r="I13" s="240"/>
      <c r="J13" s="240"/>
      <c r="K13" s="240" t="s">
        <v>576</v>
      </c>
      <c r="L13" s="240"/>
      <c r="M13" s="240" t="s">
        <v>577</v>
      </c>
      <c r="N13" s="240"/>
      <c r="O13" s="240"/>
      <c r="P13" s="199"/>
      <c r="Q13" s="240"/>
      <c r="R13" s="199"/>
      <c r="S13" s="199"/>
      <c r="T13" s="240"/>
      <c r="U13" s="240"/>
      <c r="V13" s="199"/>
      <c r="W13" s="338" t="s">
        <v>1007</v>
      </c>
      <c r="X13" s="338"/>
      <c r="Y13" s="338"/>
      <c r="Z13" s="338"/>
      <c r="AA13" s="338"/>
      <c r="AB13" s="338"/>
      <c r="AC13" s="338"/>
      <c r="AD13" s="338"/>
      <c r="AE13" s="217"/>
      <c r="AF13" s="217"/>
    </row>
    <row r="14" spans="1:32" s="165" customFormat="1" ht="21" customHeight="1" x14ac:dyDescent="0.2">
      <c r="A14" s="265"/>
      <c r="B14" s="265"/>
      <c r="C14" s="266"/>
      <c r="D14" s="266"/>
      <c r="E14" s="240"/>
      <c r="F14" s="240"/>
      <c r="G14" s="240"/>
      <c r="H14" s="240"/>
      <c r="I14" s="240"/>
      <c r="J14" s="240"/>
      <c r="K14" s="240"/>
      <c r="L14" s="240"/>
      <c r="M14" s="240"/>
      <c r="N14" s="240" t="s">
        <v>1008</v>
      </c>
      <c r="O14" s="240"/>
      <c r="P14" s="199"/>
      <c r="Q14" s="240"/>
      <c r="R14" s="199"/>
      <c r="S14" s="199"/>
      <c r="T14" s="240"/>
      <c r="U14" s="199"/>
      <c r="V14" s="199"/>
      <c r="W14" s="241"/>
      <c r="X14" s="199"/>
      <c r="Y14" s="199"/>
      <c r="Z14" s="199"/>
      <c r="AA14" s="337" t="s">
        <v>1006</v>
      </c>
      <c r="AB14" s="337"/>
      <c r="AC14" s="337"/>
      <c r="AD14" s="278" t="str">
        <f>LEFT(出場選手エントリー票!F5,3)&amp;"_"&amp;出場選手エントリー票!P5&amp;"_"&amp;VLOOKUP(出場選手エントリー票!$H$1,競技会名,2,0)</f>
        <v>__東陸夏季①</v>
      </c>
      <c r="AE14" s="217"/>
      <c r="AF14" s="217"/>
    </row>
    <row r="15" spans="1:32" s="165" customFormat="1" ht="47.4" customHeight="1" x14ac:dyDescent="0.2">
      <c r="A15" s="166"/>
      <c r="B15" s="168" t="s">
        <v>404</v>
      </c>
      <c r="C15" s="199" t="s">
        <v>3596</v>
      </c>
      <c r="D15" s="240"/>
      <c r="E15" s="240"/>
      <c r="F15" s="240"/>
      <c r="G15" s="240"/>
      <c r="H15" s="240"/>
      <c r="I15" s="240"/>
      <c r="J15" s="240"/>
      <c r="K15" s="240"/>
      <c r="L15" s="240"/>
      <c r="M15" s="240"/>
      <c r="N15" s="240"/>
      <c r="O15" s="240"/>
      <c r="P15" s="199"/>
      <c r="Q15" s="240"/>
      <c r="R15" s="240"/>
      <c r="S15" s="240"/>
      <c r="T15" s="240"/>
      <c r="U15" s="240"/>
      <c r="V15" s="240"/>
      <c r="W15" s="240"/>
      <c r="X15" s="240"/>
      <c r="Y15" s="240"/>
      <c r="Z15" s="240"/>
      <c r="AA15" s="328" t="s">
        <v>1005</v>
      </c>
      <c r="AB15" s="328"/>
      <c r="AC15" s="328"/>
      <c r="AD15" s="328"/>
      <c r="AE15" s="217"/>
      <c r="AF15" s="217"/>
    </row>
    <row r="16" spans="1:32" s="165" customFormat="1" ht="23.25" customHeight="1" x14ac:dyDescent="0.2">
      <c r="A16" s="166"/>
      <c r="B16" s="166"/>
      <c r="C16" s="167" t="s">
        <v>384</v>
      </c>
      <c r="D16" s="166"/>
      <c r="E16" s="166"/>
      <c r="F16" s="166"/>
      <c r="G16" s="166"/>
      <c r="H16" s="279"/>
      <c r="I16" s="280" t="s">
        <v>405</v>
      </c>
      <c r="J16" s="279"/>
      <c r="K16" s="279"/>
      <c r="L16" s="279"/>
      <c r="M16" s="279"/>
      <c r="N16" s="279"/>
      <c r="O16" s="279"/>
      <c r="P16" s="281"/>
      <c r="Q16" s="282"/>
      <c r="AE16" s="217"/>
      <c r="AF16" s="217"/>
    </row>
    <row r="17" spans="1:32" s="165" customFormat="1" ht="12.75" customHeight="1" x14ac:dyDescent="0.2">
      <c r="A17" s="166"/>
      <c r="B17" s="166"/>
      <c r="C17" s="166"/>
      <c r="D17" s="166"/>
      <c r="E17" s="166"/>
      <c r="F17" s="166"/>
      <c r="G17" s="166"/>
      <c r="H17" s="166"/>
      <c r="I17" s="166"/>
      <c r="J17" s="166"/>
      <c r="K17" s="166"/>
      <c r="L17" s="166"/>
      <c r="M17" s="167"/>
      <c r="N17" s="166"/>
      <c r="O17" s="167"/>
      <c r="P17" s="167"/>
      <c r="Q17" s="330" t="s">
        <v>435</v>
      </c>
      <c r="R17" s="330"/>
      <c r="S17" s="330"/>
      <c r="T17" s="330"/>
      <c r="U17" s="330"/>
      <c r="V17" s="330"/>
      <c r="W17" s="330"/>
      <c r="X17" s="330"/>
      <c r="Y17" s="330"/>
      <c r="Z17" s="330"/>
      <c r="AA17" s="330"/>
      <c r="AB17" s="330"/>
      <c r="AC17" s="330"/>
      <c r="AD17" s="330"/>
      <c r="AE17" s="217"/>
      <c r="AF17" s="217"/>
    </row>
    <row r="18" spans="1:32" s="165" customFormat="1" ht="27.75" customHeight="1" x14ac:dyDescent="0.2">
      <c r="A18" s="207" t="s">
        <v>3592</v>
      </c>
      <c r="B18" s="208"/>
      <c r="C18" s="207"/>
      <c r="D18" s="207"/>
      <c r="E18" s="207"/>
      <c r="F18" s="207"/>
      <c r="G18" s="207"/>
      <c r="H18" s="207"/>
      <c r="I18" s="207"/>
      <c r="J18" s="207"/>
      <c r="K18" s="207"/>
      <c r="L18" s="207"/>
      <c r="M18" s="207"/>
      <c r="N18" s="207"/>
      <c r="Q18" s="330"/>
      <c r="R18" s="330"/>
      <c r="S18" s="330"/>
      <c r="T18" s="330"/>
      <c r="U18" s="330"/>
      <c r="V18" s="330"/>
      <c r="W18" s="330"/>
      <c r="X18" s="330"/>
      <c r="Y18" s="330"/>
      <c r="Z18" s="330"/>
      <c r="AA18" s="330"/>
      <c r="AB18" s="330"/>
      <c r="AC18" s="330"/>
      <c r="AD18" s="330"/>
      <c r="AE18" s="217"/>
      <c r="AF18" s="217"/>
    </row>
    <row r="19" spans="1:32" s="165" customFormat="1" ht="15.75" customHeight="1" x14ac:dyDescent="0.2">
      <c r="A19" s="167"/>
      <c r="B19" s="166"/>
      <c r="C19" s="166"/>
      <c r="D19" s="166"/>
      <c r="E19" s="166"/>
      <c r="F19" s="166"/>
      <c r="G19" s="167"/>
      <c r="H19" s="167"/>
      <c r="I19" s="167"/>
      <c r="J19" s="167"/>
      <c r="K19" s="167"/>
      <c r="L19" s="167"/>
      <c r="M19" s="167"/>
      <c r="N19" s="167"/>
      <c r="O19" s="167"/>
      <c r="P19" s="167"/>
      <c r="Q19" s="167"/>
      <c r="R19" s="167"/>
      <c r="S19" s="167"/>
      <c r="T19" s="167"/>
      <c r="U19" s="167"/>
      <c r="V19" s="167"/>
      <c r="W19" s="167"/>
      <c r="X19" s="166"/>
      <c r="Y19" s="166"/>
      <c r="Z19" s="166"/>
      <c r="AA19" s="166"/>
      <c r="AB19" s="166"/>
      <c r="AC19" s="166"/>
      <c r="AD19" s="166"/>
      <c r="AE19" s="217"/>
      <c r="AF19" s="217"/>
    </row>
    <row r="20" spans="1:32" s="165" customFormat="1" ht="22.5" customHeight="1" x14ac:dyDescent="0.2">
      <c r="A20" s="167"/>
      <c r="B20" s="166"/>
      <c r="C20" s="166" t="s">
        <v>288</v>
      </c>
      <c r="D20" s="166"/>
      <c r="E20" s="331">
        <v>44032</v>
      </c>
      <c r="F20" s="331"/>
      <c r="G20" s="267" t="str">
        <f>"（"&amp;VLOOKUP(WEEKDAY(E20),$AE$1:$AF$7,2,0)&amp;"）"</f>
        <v>（月）</v>
      </c>
      <c r="H20" s="251" t="s">
        <v>3585</v>
      </c>
      <c r="I20" s="341">
        <v>44041</v>
      </c>
      <c r="J20" s="341"/>
      <c r="K20" s="268" t="str">
        <f>"（"&amp;VLOOKUP(WEEKDAY(I20),AE1:AF7,2,0)&amp;"）"</f>
        <v>（水）</v>
      </c>
      <c r="L20" s="268"/>
      <c r="M20" s="269"/>
      <c r="N20" s="167" t="s">
        <v>3617</v>
      </c>
      <c r="O20" s="166"/>
      <c r="T20" s="199"/>
      <c r="U20" s="199"/>
      <c r="V20" s="199"/>
      <c r="W20" s="199"/>
      <c r="X20" s="199"/>
      <c r="Y20" s="199"/>
      <c r="Z20" s="199"/>
      <c r="AA20" s="199"/>
      <c r="AB20" s="199"/>
      <c r="AC20" s="199"/>
      <c r="AD20" s="199"/>
      <c r="AE20" s="217"/>
      <c r="AF20" s="217"/>
    </row>
    <row r="21" spans="1:32" s="165" customFormat="1" ht="9.6" customHeight="1" x14ac:dyDescent="0.2">
      <c r="A21" s="167"/>
      <c r="B21" s="166"/>
      <c r="C21" s="166"/>
      <c r="D21" s="166"/>
      <c r="E21" s="249"/>
      <c r="F21" s="249"/>
      <c r="G21" s="253"/>
      <c r="H21" s="251"/>
      <c r="I21" s="250"/>
      <c r="J21" s="250"/>
      <c r="K21" s="252"/>
      <c r="L21" s="252"/>
      <c r="N21" s="167"/>
      <c r="O21" s="166"/>
      <c r="T21" s="199"/>
      <c r="U21" s="199"/>
      <c r="V21" s="199"/>
      <c r="W21" s="199"/>
      <c r="X21" s="199"/>
      <c r="Y21" s="199"/>
      <c r="Z21" s="199"/>
      <c r="AA21" s="199"/>
      <c r="AB21" s="199"/>
      <c r="AC21" s="199"/>
      <c r="AD21" s="199"/>
      <c r="AE21" s="217"/>
      <c r="AF21" s="217"/>
    </row>
    <row r="22" spans="1:32" s="165" customFormat="1" ht="22.5" customHeight="1" x14ac:dyDescent="0.2">
      <c r="A22" s="166"/>
      <c r="B22" s="166"/>
      <c r="C22" s="254" t="s">
        <v>3586</v>
      </c>
      <c r="D22" s="255"/>
      <c r="E22" s="256" t="s">
        <v>3587</v>
      </c>
      <c r="F22" s="256"/>
      <c r="G22" s="256"/>
      <c r="H22" s="256"/>
      <c r="I22" s="256"/>
      <c r="J22" s="256"/>
      <c r="K22" s="256"/>
      <c r="L22" s="256"/>
      <c r="M22" s="257"/>
      <c r="S22" s="166"/>
      <c r="T22" s="166"/>
      <c r="U22" s="166"/>
      <c r="V22" s="166"/>
      <c r="W22" s="166"/>
      <c r="X22" s="166"/>
      <c r="Y22" s="166"/>
      <c r="Z22" s="166"/>
      <c r="AA22" s="166"/>
      <c r="AB22" s="166"/>
      <c r="AC22" s="166"/>
      <c r="AD22" s="166"/>
      <c r="AE22" s="217"/>
      <c r="AF22" s="217"/>
    </row>
    <row r="23" spans="1:32" s="165" customFormat="1" ht="22.5" customHeight="1" x14ac:dyDescent="0.2">
      <c r="A23" s="166"/>
      <c r="B23" s="166"/>
      <c r="C23" s="258"/>
      <c r="D23" s="259"/>
      <c r="E23" s="260" t="s">
        <v>3588</v>
      </c>
      <c r="F23" s="260"/>
      <c r="G23" s="260"/>
      <c r="H23" s="260"/>
      <c r="I23" s="260"/>
      <c r="J23" s="260"/>
      <c r="K23" s="260"/>
      <c r="L23" s="260"/>
      <c r="M23" s="261"/>
      <c r="S23" s="166"/>
      <c r="T23" s="166"/>
      <c r="U23" s="166"/>
      <c r="V23" s="166"/>
      <c r="W23" s="166"/>
      <c r="X23" s="166"/>
      <c r="Y23" s="166"/>
      <c r="Z23" s="166"/>
      <c r="AA23" s="166"/>
      <c r="AB23" s="166"/>
      <c r="AC23" s="166"/>
      <c r="AD23" s="166"/>
      <c r="AE23" s="217"/>
      <c r="AF23" s="217"/>
    </row>
    <row r="24" spans="1:32" s="165" customFormat="1" ht="11.4" customHeight="1" x14ac:dyDescent="0.2">
      <c r="A24" s="166"/>
      <c r="B24" s="166"/>
      <c r="C24" s="166"/>
      <c r="D24" s="166"/>
      <c r="S24" s="166"/>
      <c r="T24" s="166"/>
      <c r="U24" s="166"/>
      <c r="V24" s="166"/>
      <c r="W24" s="166"/>
      <c r="X24" s="166"/>
      <c r="Y24" s="166"/>
      <c r="Z24" s="166"/>
      <c r="AA24" s="166"/>
      <c r="AB24" s="166"/>
      <c r="AC24" s="166"/>
      <c r="AD24" s="166"/>
      <c r="AE24" s="217"/>
      <c r="AF24" s="217"/>
    </row>
    <row r="25" spans="1:32" s="165" customFormat="1" ht="17.25" customHeight="1" x14ac:dyDescent="0.2">
      <c r="A25" s="166"/>
      <c r="B25" s="166"/>
      <c r="C25" s="167" t="s">
        <v>3589</v>
      </c>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217"/>
      <c r="AF25" s="217"/>
    </row>
    <row r="26" spans="1:32" s="165" customFormat="1" ht="17.25" customHeight="1" x14ac:dyDescent="0.2">
      <c r="A26" s="166"/>
      <c r="B26" s="166"/>
      <c r="C26" s="167" t="s">
        <v>3590</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217"/>
      <c r="AF26" s="217"/>
    </row>
    <row r="27" spans="1:32" s="165" customFormat="1" ht="17.25" customHeight="1" x14ac:dyDescent="0.2">
      <c r="A27" s="166"/>
      <c r="B27" s="166"/>
      <c r="C27" s="167" t="s">
        <v>3591</v>
      </c>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217"/>
      <c r="AF27" s="217"/>
    </row>
    <row r="28" spans="1:32" s="165" customFormat="1" ht="17.25" customHeight="1" x14ac:dyDescent="0.2">
      <c r="A28" s="166"/>
      <c r="B28" s="166"/>
      <c r="C28" s="167"/>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217"/>
      <c r="AF28" s="217"/>
    </row>
    <row r="29" spans="1:32" s="165" customFormat="1" ht="17.25" customHeight="1" x14ac:dyDescent="0.2">
      <c r="A29" s="167" t="s">
        <v>3593</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217"/>
      <c r="AF29" s="217"/>
    </row>
    <row r="30" spans="1:32" s="165" customFormat="1" ht="17.25" customHeight="1" x14ac:dyDescent="0.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217"/>
      <c r="AF30" s="217"/>
    </row>
    <row r="31" spans="1:32" s="165" customFormat="1" ht="22.5" customHeight="1" x14ac:dyDescent="0.2">
      <c r="A31" s="167"/>
      <c r="B31" s="166"/>
      <c r="C31" s="166" t="s">
        <v>288</v>
      </c>
      <c r="D31" s="166"/>
      <c r="E31" s="331">
        <v>44042</v>
      </c>
      <c r="F31" s="331"/>
      <c r="G31" s="267" t="str">
        <f>"（"&amp;VLOOKUP(WEEKDAY(E31),$AE$1:$AF$7,2,0)&amp;"）"</f>
        <v>（木）</v>
      </c>
      <c r="H31" s="339">
        <v>0.72916666666666663</v>
      </c>
      <c r="I31" s="339"/>
      <c r="J31" s="167" t="s">
        <v>406</v>
      </c>
      <c r="K31" s="340">
        <v>0.75</v>
      </c>
      <c r="L31" s="340"/>
      <c r="M31" s="340"/>
      <c r="N31" s="167" t="s">
        <v>407</v>
      </c>
      <c r="O31" s="166"/>
      <c r="P31" s="199"/>
      <c r="Q31" s="199"/>
      <c r="R31" s="199"/>
      <c r="S31" s="199"/>
      <c r="T31" s="199"/>
      <c r="U31" s="199"/>
      <c r="V31" s="199"/>
      <c r="W31" s="199"/>
      <c r="X31" s="199"/>
      <c r="Y31" s="199"/>
      <c r="Z31" s="199"/>
      <c r="AA31" s="199"/>
      <c r="AB31" s="199"/>
      <c r="AC31" s="199"/>
      <c r="AD31" s="199"/>
      <c r="AE31" s="217"/>
      <c r="AF31" s="217"/>
    </row>
    <row r="32" spans="1:32" s="165" customFormat="1" ht="22.5" customHeight="1" x14ac:dyDescent="0.2">
      <c r="A32" s="166"/>
      <c r="B32" s="166"/>
      <c r="C32" s="166" t="s">
        <v>289</v>
      </c>
      <c r="D32" s="166"/>
      <c r="E32" s="253" t="s">
        <v>287</v>
      </c>
      <c r="F32" s="253"/>
      <c r="G32" s="253"/>
      <c r="H32" s="253"/>
      <c r="I32" s="253"/>
      <c r="J32" s="253"/>
      <c r="K32" s="253"/>
      <c r="L32" s="253"/>
      <c r="M32" s="253"/>
      <c r="N32" s="253"/>
      <c r="O32" s="253"/>
      <c r="P32" s="253"/>
      <c r="Q32" s="253"/>
      <c r="R32" s="253"/>
      <c r="S32" s="166"/>
      <c r="T32" s="166"/>
      <c r="U32" s="166"/>
      <c r="V32" s="166"/>
      <c r="W32" s="166"/>
      <c r="X32" s="166"/>
      <c r="Y32" s="166"/>
      <c r="Z32" s="166"/>
      <c r="AA32" s="166"/>
      <c r="AB32" s="166"/>
      <c r="AC32" s="166"/>
      <c r="AD32" s="166"/>
      <c r="AE32" s="217"/>
      <c r="AF32" s="217"/>
    </row>
    <row r="33" spans="1:32" s="165" customFormat="1" ht="17.25" customHeight="1" x14ac:dyDescent="0.2">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217"/>
      <c r="AF33" s="217"/>
    </row>
    <row r="34" spans="1:32" s="165" customFormat="1" ht="17.25" customHeight="1" x14ac:dyDescent="0.2">
      <c r="A34" s="166"/>
      <c r="B34" s="166"/>
      <c r="C34" s="167" t="s">
        <v>460</v>
      </c>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217"/>
      <c r="AF34" s="217"/>
    </row>
    <row r="35" spans="1:32" s="165" customFormat="1" ht="17.25" customHeight="1" x14ac:dyDescent="0.2">
      <c r="A35" s="166"/>
      <c r="B35" s="166"/>
      <c r="C35" s="167"/>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217"/>
      <c r="AF35" s="217"/>
    </row>
    <row r="36" spans="1:32" s="165" customFormat="1" ht="24" customHeight="1" x14ac:dyDescent="0.2">
      <c r="A36" s="167" t="s">
        <v>3594</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217"/>
      <c r="AF36" s="217"/>
    </row>
    <row r="37" spans="1:32" s="165" customFormat="1" ht="21.75" customHeight="1" x14ac:dyDescent="0.2">
      <c r="A37" s="167"/>
      <c r="B37" s="167" t="s">
        <v>3601</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217"/>
      <c r="AF37" s="217"/>
    </row>
    <row r="38" spans="1:32" s="165" customFormat="1" ht="21.75" customHeight="1" x14ac:dyDescent="0.2">
      <c r="A38" s="167"/>
      <c r="B38" s="167" t="s">
        <v>3602</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217"/>
      <c r="AF38" s="217"/>
    </row>
    <row r="39" spans="1:32" s="165" customFormat="1" ht="21.75" customHeight="1" x14ac:dyDescent="0.2">
      <c r="A39" s="167"/>
      <c r="B39" s="167"/>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217"/>
      <c r="AF39" s="217"/>
    </row>
    <row r="40" spans="1:32" s="165" customFormat="1" ht="21.75" customHeight="1" x14ac:dyDescent="0.2">
      <c r="A40" s="167"/>
      <c r="B40" s="167" t="s">
        <v>3597</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217"/>
      <c r="AF40" s="217"/>
    </row>
    <row r="41" spans="1:32" s="165" customFormat="1" ht="21.75" customHeight="1" x14ac:dyDescent="0.2">
      <c r="A41" s="167"/>
      <c r="B41" s="166"/>
      <c r="C41" s="167" t="s">
        <v>3599</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217"/>
      <c r="AF41" s="217"/>
    </row>
    <row r="42" spans="1:32" s="165" customFormat="1" ht="21.75" customHeight="1" x14ac:dyDescent="0.2">
      <c r="A42" s="167"/>
      <c r="B42" s="166"/>
      <c r="C42" s="166" t="s">
        <v>3600</v>
      </c>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217"/>
      <c r="AF42" s="217"/>
    </row>
    <row r="43" spans="1:32" s="165" customFormat="1" ht="21.75" customHeight="1" x14ac:dyDescent="0.2">
      <c r="A43" s="167"/>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217"/>
      <c r="AF43" s="217"/>
    </row>
    <row r="44" spans="1:32" s="165" customFormat="1" ht="21.75" customHeight="1" x14ac:dyDescent="0.2">
      <c r="A44" s="167"/>
      <c r="B44" s="167" t="s">
        <v>3598</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217"/>
      <c r="AF44" s="217"/>
    </row>
    <row r="45" spans="1:32" s="165" customFormat="1" ht="21.75" customHeight="1" x14ac:dyDescent="0.2">
      <c r="A45" s="167"/>
      <c r="B45" s="167"/>
      <c r="C45" s="167" t="s">
        <v>385</v>
      </c>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217"/>
      <c r="AF45" s="217"/>
    </row>
    <row r="46" spans="1:32" s="165" customFormat="1" ht="21.75" customHeight="1" x14ac:dyDescent="0.2">
      <c r="A46" s="167"/>
      <c r="B46" s="167"/>
      <c r="C46" s="167" t="s">
        <v>3502</v>
      </c>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217"/>
      <c r="AF46" s="217"/>
    </row>
    <row r="47" spans="1:32" s="165" customFormat="1" ht="21.75" customHeight="1" x14ac:dyDescent="0.2">
      <c r="A47" s="167"/>
      <c r="B47" s="167"/>
      <c r="C47" s="167" t="s">
        <v>386</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217"/>
      <c r="AF47" s="217"/>
    </row>
    <row r="48" spans="1:32" s="165" customFormat="1" ht="21.75" customHeight="1" x14ac:dyDescent="0.2">
      <c r="A48" s="167"/>
      <c r="B48" s="167"/>
      <c r="C48" s="167" t="s">
        <v>388</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217"/>
      <c r="AF48" s="217"/>
    </row>
    <row r="49" spans="1:30" ht="21.75" customHeight="1" x14ac:dyDescent="0.2">
      <c r="A49" s="16"/>
      <c r="C49" s="167"/>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row>
    <row r="50" spans="1:30" ht="21.75" customHeight="1" x14ac:dyDescent="0.2">
      <c r="A50" s="16"/>
      <c r="B50" s="16"/>
      <c r="C50" s="167"/>
      <c r="D50" s="16"/>
      <c r="E50" s="16"/>
      <c r="F50" s="16"/>
      <c r="G50" s="16"/>
      <c r="H50" s="16"/>
      <c r="I50" s="16"/>
      <c r="J50" s="16"/>
      <c r="K50" s="16"/>
      <c r="L50" s="16"/>
      <c r="M50" s="16"/>
      <c r="N50" s="16"/>
      <c r="O50" s="16"/>
      <c r="S50" s="16"/>
      <c r="T50" s="16"/>
      <c r="U50" s="16"/>
      <c r="V50" s="16"/>
      <c r="W50" s="16"/>
      <c r="X50" s="16"/>
      <c r="Y50" s="16"/>
      <c r="Z50" s="16"/>
      <c r="AA50" s="16"/>
      <c r="AB50" s="16"/>
      <c r="AC50" s="16"/>
      <c r="AD50" s="16"/>
    </row>
    <row r="51" spans="1:30" ht="21.75" customHeight="1" x14ac:dyDescent="0.2">
      <c r="A51" s="45" t="s">
        <v>151</v>
      </c>
      <c r="B51" s="46"/>
      <c r="C51" s="16"/>
      <c r="D51" s="16"/>
      <c r="E51" s="16"/>
      <c r="F51" s="16"/>
      <c r="G51" s="16"/>
      <c r="H51" s="16"/>
      <c r="I51" s="16"/>
      <c r="J51" s="16"/>
      <c r="K51" s="16"/>
      <c r="L51" s="16"/>
      <c r="M51" s="16"/>
      <c r="N51" s="16"/>
      <c r="O51" s="16"/>
      <c r="S51" s="16"/>
      <c r="T51" s="16"/>
      <c r="U51" s="16"/>
      <c r="V51" s="16"/>
      <c r="W51" s="16"/>
      <c r="X51" s="16"/>
      <c r="Y51" s="16"/>
      <c r="Z51" s="16"/>
      <c r="AA51" s="16"/>
      <c r="AB51" s="16"/>
      <c r="AC51" s="16"/>
      <c r="AD51" s="16"/>
    </row>
    <row r="52" spans="1:30" ht="7.5" customHeight="1" x14ac:dyDescent="0.2">
      <c r="A52" s="47"/>
      <c r="B52" s="47"/>
      <c r="C52" s="47"/>
      <c r="D52" s="47"/>
      <c r="E52" s="47"/>
      <c r="F52" s="47"/>
      <c r="G52" s="16"/>
      <c r="H52" s="16"/>
      <c r="I52" s="16"/>
      <c r="J52" s="16"/>
      <c r="K52" s="16"/>
      <c r="L52" s="16"/>
      <c r="M52" s="16"/>
      <c r="N52" s="16"/>
      <c r="O52" s="16"/>
      <c r="S52" s="16"/>
      <c r="T52" s="16"/>
      <c r="U52" s="16"/>
      <c r="V52" s="16"/>
      <c r="W52" s="16"/>
      <c r="X52" s="16"/>
      <c r="Y52" s="16"/>
      <c r="Z52" s="16"/>
      <c r="AA52" s="16"/>
      <c r="AB52" s="16"/>
      <c r="AC52" s="16"/>
      <c r="AD52" s="16"/>
    </row>
    <row r="53" spans="1:30" ht="15.75" customHeight="1" x14ac:dyDescent="0.2">
      <c r="A53" s="17" t="s">
        <v>175</v>
      </c>
      <c r="B53" s="17"/>
      <c r="C53" s="17"/>
      <c r="D53" s="17"/>
      <c r="E53" s="17"/>
      <c r="F53" s="17"/>
      <c r="G53" s="17"/>
      <c r="H53" s="17"/>
      <c r="I53" s="17"/>
      <c r="J53" s="16"/>
      <c r="K53" s="16"/>
      <c r="L53" s="16"/>
      <c r="M53" s="16"/>
      <c r="N53" s="16"/>
      <c r="O53" s="16"/>
      <c r="S53" s="16"/>
      <c r="T53" s="16"/>
      <c r="U53" s="16"/>
      <c r="V53" s="16"/>
      <c r="W53" s="16"/>
      <c r="X53" s="16"/>
      <c r="Y53" s="16"/>
      <c r="Z53" s="16"/>
      <c r="AA53" s="16"/>
      <c r="AB53" s="16"/>
      <c r="AC53" s="16"/>
      <c r="AD53" s="16"/>
    </row>
    <row r="54" spans="1:30" ht="15.75" customHeight="1" x14ac:dyDescent="0.2">
      <c r="A54" s="17" t="s">
        <v>180</v>
      </c>
      <c r="B54" s="17"/>
      <c r="C54" s="17"/>
      <c r="D54" s="17"/>
      <c r="E54" s="17"/>
      <c r="F54" s="17"/>
      <c r="G54" s="17"/>
      <c r="H54" s="17"/>
      <c r="I54" s="17"/>
      <c r="J54" s="16"/>
      <c r="K54" s="16"/>
      <c r="L54" s="16"/>
      <c r="M54" s="16"/>
      <c r="N54" s="16"/>
      <c r="O54" s="16"/>
      <c r="S54" s="16"/>
      <c r="T54" s="16"/>
      <c r="U54" s="16"/>
      <c r="V54" s="16"/>
      <c r="W54" s="16"/>
      <c r="X54" s="16"/>
      <c r="Y54" s="16"/>
      <c r="Z54" s="16"/>
      <c r="AA54" s="16"/>
      <c r="AB54" s="16"/>
      <c r="AC54" s="16"/>
      <c r="AD54" s="16"/>
    </row>
    <row r="55" spans="1:30" ht="15.75" customHeight="1" x14ac:dyDescent="0.2">
      <c r="A55" s="17"/>
      <c r="B55" s="17" t="s">
        <v>181</v>
      </c>
      <c r="C55" s="17"/>
      <c r="D55" s="17"/>
      <c r="E55" s="17"/>
      <c r="F55" s="17"/>
      <c r="G55" s="17"/>
      <c r="H55" s="17"/>
      <c r="I55" s="17"/>
      <c r="J55" s="16"/>
      <c r="K55" s="16"/>
      <c r="L55" s="16"/>
      <c r="M55" s="16"/>
      <c r="N55" s="16"/>
      <c r="O55" s="16"/>
      <c r="S55" s="16"/>
      <c r="T55" s="16"/>
      <c r="U55" s="16"/>
      <c r="V55" s="16"/>
      <c r="W55" s="16"/>
      <c r="X55" s="16"/>
      <c r="Y55" s="16"/>
      <c r="Z55" s="16"/>
      <c r="AA55" s="16"/>
      <c r="AB55" s="16"/>
      <c r="AC55" s="16"/>
      <c r="AD55" s="16"/>
    </row>
    <row r="56" spans="1:30" ht="17.25" customHeight="1" x14ac:dyDescent="0.2">
      <c r="A56" s="17"/>
      <c r="B56" s="17" t="s">
        <v>408</v>
      </c>
      <c r="C56" s="48"/>
      <c r="D56" s="48"/>
      <c r="E56" s="48"/>
      <c r="F56" s="48"/>
      <c r="G56" s="48"/>
      <c r="H56" s="48"/>
      <c r="I56" s="48"/>
      <c r="J56" s="343" t="s">
        <v>147</v>
      </c>
      <c r="K56" s="342" t="s">
        <v>142</v>
      </c>
      <c r="L56" s="342"/>
      <c r="M56" s="342"/>
      <c r="N56" s="343" t="s">
        <v>148</v>
      </c>
      <c r="O56" s="342" t="s">
        <v>142</v>
      </c>
      <c r="P56" s="342"/>
      <c r="Q56" s="342"/>
      <c r="R56" s="343" t="s">
        <v>155</v>
      </c>
      <c r="S56" s="342" t="s">
        <v>142</v>
      </c>
      <c r="T56" s="342"/>
      <c r="U56" s="342"/>
      <c r="V56" s="49"/>
      <c r="W56" s="342" t="s">
        <v>142</v>
      </c>
      <c r="X56" s="342"/>
      <c r="Y56" s="342"/>
      <c r="Z56" s="49"/>
      <c r="AA56" s="342" t="s">
        <v>142</v>
      </c>
      <c r="AB56" s="342"/>
      <c r="AC56" s="342"/>
      <c r="AD56" s="16"/>
    </row>
    <row r="57" spans="1:30" x14ac:dyDescent="0.2">
      <c r="A57" s="49"/>
      <c r="B57" s="16"/>
      <c r="C57" s="49"/>
      <c r="D57" s="49"/>
      <c r="E57" s="49"/>
      <c r="F57" s="49"/>
      <c r="G57" s="49"/>
      <c r="H57" s="49"/>
      <c r="I57" s="49"/>
      <c r="J57" s="344"/>
      <c r="K57" s="3" t="s">
        <v>143</v>
      </c>
      <c r="L57" s="4" t="s">
        <v>144</v>
      </c>
      <c r="M57" s="5"/>
      <c r="N57" s="344"/>
      <c r="O57" s="3" t="s">
        <v>143</v>
      </c>
      <c r="P57" s="4" t="s">
        <v>144</v>
      </c>
      <c r="Q57" s="5"/>
      <c r="R57" s="344"/>
      <c r="S57" s="3" t="s">
        <v>143</v>
      </c>
      <c r="T57" s="4" t="s">
        <v>144</v>
      </c>
      <c r="U57" s="5"/>
      <c r="V57" s="49"/>
      <c r="W57" s="3" t="s">
        <v>143</v>
      </c>
      <c r="X57" s="4" t="s">
        <v>144</v>
      </c>
      <c r="Y57" s="5"/>
      <c r="Z57" s="49"/>
      <c r="AA57" s="3" t="s">
        <v>143</v>
      </c>
      <c r="AB57" s="4" t="s">
        <v>144</v>
      </c>
      <c r="AC57" s="5"/>
      <c r="AD57" s="16"/>
    </row>
    <row r="58" spans="1:30" x14ac:dyDescent="0.2">
      <c r="A58" s="6" t="s">
        <v>409</v>
      </c>
      <c r="B58" s="10" t="s">
        <v>136</v>
      </c>
      <c r="C58" s="11" t="s">
        <v>137</v>
      </c>
      <c r="D58" s="21"/>
      <c r="E58" s="10" t="s">
        <v>138</v>
      </c>
      <c r="F58" s="11" t="s">
        <v>139</v>
      </c>
      <c r="G58" s="6" t="s">
        <v>145</v>
      </c>
      <c r="H58" s="6" t="s">
        <v>140</v>
      </c>
      <c r="I58" s="6" t="s">
        <v>141</v>
      </c>
      <c r="J58" s="345"/>
      <c r="K58" s="7"/>
      <c r="L58" s="8" t="s">
        <v>410</v>
      </c>
      <c r="M58" s="9" t="s">
        <v>411</v>
      </c>
      <c r="N58" s="345"/>
      <c r="O58" s="7"/>
      <c r="P58" s="8" t="s">
        <v>410</v>
      </c>
      <c r="Q58" s="9" t="s">
        <v>411</v>
      </c>
      <c r="R58" s="345"/>
      <c r="S58" s="7"/>
      <c r="T58" s="8" t="s">
        <v>410</v>
      </c>
      <c r="U58" s="9" t="s">
        <v>411</v>
      </c>
      <c r="V58" s="1" t="s">
        <v>412</v>
      </c>
      <c r="W58" s="7"/>
      <c r="X58" s="8" t="s">
        <v>410</v>
      </c>
      <c r="Y58" s="9" t="s">
        <v>411</v>
      </c>
      <c r="Z58" s="2" t="s">
        <v>413</v>
      </c>
      <c r="AA58" s="7"/>
      <c r="AB58" s="8" t="s">
        <v>410</v>
      </c>
      <c r="AC58" s="9" t="s">
        <v>411</v>
      </c>
      <c r="AD58" s="215"/>
    </row>
    <row r="59" spans="1:30" x14ac:dyDescent="0.2">
      <c r="A59" s="25">
        <v>13421</v>
      </c>
      <c r="B59" s="22" t="s">
        <v>150</v>
      </c>
      <c r="C59" s="23" t="s">
        <v>152</v>
      </c>
      <c r="D59" s="22" t="str">
        <f>ASC(PHONETIC(B59))</f>
        <v>ﾄｳｷｮｳ</v>
      </c>
      <c r="E59" s="23"/>
      <c r="F59" s="30" t="str">
        <f>ASC(PHONETIC(C59))</f>
        <v>ﾀﾛｳ</v>
      </c>
      <c r="G59" s="24">
        <v>3</v>
      </c>
      <c r="H59" s="24" t="s">
        <v>146</v>
      </c>
      <c r="I59" s="24" t="s">
        <v>173</v>
      </c>
      <c r="J59" s="19" t="s">
        <v>131</v>
      </c>
      <c r="K59" s="31" t="s">
        <v>414</v>
      </c>
      <c r="L59" s="32" t="s">
        <v>415</v>
      </c>
      <c r="M59" s="33" t="s">
        <v>416</v>
      </c>
      <c r="N59" s="20"/>
      <c r="O59" s="26"/>
      <c r="P59" s="27"/>
      <c r="Q59" s="28"/>
      <c r="R59" s="20"/>
      <c r="S59" s="26"/>
      <c r="T59" s="27"/>
      <c r="U59" s="28"/>
      <c r="V59" s="29">
        <v>1</v>
      </c>
      <c r="W59" s="26" t="s">
        <v>417</v>
      </c>
      <c r="X59" s="27" t="s">
        <v>418</v>
      </c>
      <c r="Y59" s="28" t="s">
        <v>419</v>
      </c>
      <c r="Z59" s="29">
        <v>1</v>
      </c>
      <c r="AA59" s="26" t="s">
        <v>420</v>
      </c>
      <c r="AB59" s="27" t="s">
        <v>421</v>
      </c>
      <c r="AC59" s="28" t="s">
        <v>422</v>
      </c>
      <c r="AD59" s="216"/>
    </row>
    <row r="60" spans="1:30" x14ac:dyDescent="0.2">
      <c r="A60" s="25">
        <v>13422</v>
      </c>
      <c r="B60" s="22" t="s">
        <v>150</v>
      </c>
      <c r="C60" s="23" t="s">
        <v>154</v>
      </c>
      <c r="D60" s="22" t="str">
        <f>ASC(PHONETIC(B60))</f>
        <v>ﾄｳｷｮｳ</v>
      </c>
      <c r="E60" s="23"/>
      <c r="F60" s="30" t="str">
        <f>ASC(PHONETIC(C60))</f>
        <v>ｼﾞﾛｳ</v>
      </c>
      <c r="G60" s="24">
        <v>2</v>
      </c>
      <c r="H60" s="24" t="s">
        <v>146</v>
      </c>
      <c r="I60" s="24" t="s">
        <v>173</v>
      </c>
      <c r="J60" s="19" t="s">
        <v>153</v>
      </c>
      <c r="K60" s="31" t="s">
        <v>423</v>
      </c>
      <c r="L60" s="32" t="s">
        <v>424</v>
      </c>
      <c r="M60" s="33" t="s">
        <v>425</v>
      </c>
      <c r="N60" s="20"/>
      <c r="O60" s="26"/>
      <c r="P60" s="27"/>
      <c r="Q60" s="28"/>
      <c r="R60" s="20"/>
      <c r="S60" s="26"/>
      <c r="T60" s="27"/>
      <c r="U60" s="28"/>
      <c r="V60" s="29">
        <v>1</v>
      </c>
      <c r="W60" s="26" t="s">
        <v>426</v>
      </c>
      <c r="X60" s="27" t="s">
        <v>427</v>
      </c>
      <c r="Y60" s="28" t="s">
        <v>425</v>
      </c>
      <c r="Z60" s="29">
        <v>1</v>
      </c>
      <c r="AA60" s="26" t="s">
        <v>428</v>
      </c>
      <c r="AB60" s="27" t="s">
        <v>429</v>
      </c>
      <c r="AC60" s="28" t="s">
        <v>430</v>
      </c>
      <c r="AD60" s="216"/>
    </row>
    <row r="61" spans="1:30" x14ac:dyDescent="0.2">
      <c r="A61" s="25">
        <v>13423</v>
      </c>
      <c r="B61" s="22" t="s">
        <v>150</v>
      </c>
      <c r="C61" s="23" t="s">
        <v>178</v>
      </c>
      <c r="D61" s="22" t="str">
        <f>ASC(PHONETIC(B61))</f>
        <v>ﾄｳｷｮｳ</v>
      </c>
      <c r="E61" s="23"/>
      <c r="F61" s="30" t="str">
        <f>ASC(PHONETIC(C61))</f>
        <v>ｻﾌﾞﾛｳ</v>
      </c>
      <c r="G61" s="24">
        <v>1</v>
      </c>
      <c r="H61" s="24" t="s">
        <v>146</v>
      </c>
      <c r="I61" s="24" t="s">
        <v>173</v>
      </c>
      <c r="J61" s="19" t="s">
        <v>149</v>
      </c>
      <c r="K61" s="31" t="s">
        <v>426</v>
      </c>
      <c r="L61" s="32" t="s">
        <v>431</v>
      </c>
      <c r="M61" s="33" t="s">
        <v>432</v>
      </c>
      <c r="N61" s="20"/>
      <c r="O61" s="26"/>
      <c r="P61" s="27"/>
      <c r="Q61" s="28"/>
      <c r="R61" s="20"/>
      <c r="S61" s="26"/>
      <c r="T61" s="27"/>
      <c r="U61" s="28"/>
      <c r="V61" s="29">
        <v>1</v>
      </c>
      <c r="W61" s="26" t="s">
        <v>426</v>
      </c>
      <c r="X61" s="27" t="s">
        <v>427</v>
      </c>
      <c r="Y61" s="28" t="s">
        <v>425</v>
      </c>
      <c r="Z61" s="29">
        <v>1</v>
      </c>
      <c r="AA61" s="26" t="s">
        <v>428</v>
      </c>
      <c r="AB61" s="27" t="s">
        <v>429</v>
      </c>
      <c r="AC61" s="28" t="s">
        <v>430</v>
      </c>
      <c r="AD61" s="216"/>
    </row>
    <row r="62" spans="1:30" x14ac:dyDescent="0.2">
      <c r="A62" s="25">
        <v>13424</v>
      </c>
      <c r="B62" s="22" t="s">
        <v>150</v>
      </c>
      <c r="C62" s="23" t="s">
        <v>182</v>
      </c>
      <c r="D62" s="22" t="s">
        <v>183</v>
      </c>
      <c r="E62" s="23"/>
      <c r="F62" s="30" t="s">
        <v>184</v>
      </c>
      <c r="G62" s="24">
        <v>1</v>
      </c>
      <c r="H62" s="24" t="s">
        <v>146</v>
      </c>
      <c r="I62" s="24" t="s">
        <v>173</v>
      </c>
      <c r="J62" s="19" t="s">
        <v>179</v>
      </c>
      <c r="K62" s="31" t="s">
        <v>185</v>
      </c>
      <c r="L62" s="32" t="s">
        <v>186</v>
      </c>
      <c r="M62" s="33" t="s">
        <v>187</v>
      </c>
      <c r="N62" s="20"/>
      <c r="O62" s="26"/>
      <c r="P62" s="27"/>
      <c r="Q62" s="28"/>
      <c r="R62" s="20"/>
      <c r="S62" s="26"/>
      <c r="T62" s="27"/>
      <c r="U62" s="28"/>
      <c r="V62" s="29"/>
      <c r="W62" s="26"/>
      <c r="X62" s="27"/>
      <c r="Y62" s="28"/>
      <c r="Z62" s="29">
        <v>1</v>
      </c>
      <c r="AA62" s="26" t="s">
        <v>428</v>
      </c>
      <c r="AB62" s="27" t="s">
        <v>429</v>
      </c>
      <c r="AC62" s="28" t="s">
        <v>430</v>
      </c>
      <c r="AD62" s="216"/>
    </row>
    <row r="63" spans="1:30" x14ac:dyDescent="0.2">
      <c r="A63" s="25">
        <v>13422</v>
      </c>
      <c r="B63" s="22" t="s">
        <v>150</v>
      </c>
      <c r="C63" s="23" t="s">
        <v>282</v>
      </c>
      <c r="D63" s="22" t="str">
        <f>ASC(PHONETIC(B63))</f>
        <v>ﾄｳｷｮｳ</v>
      </c>
      <c r="E63" s="23"/>
      <c r="F63" s="30" t="str">
        <f>ASC(PHONETIC(C63))</f>
        <v>ｺﾞﾛｳ</v>
      </c>
      <c r="G63" s="24">
        <v>2</v>
      </c>
      <c r="H63" s="24" t="s">
        <v>146</v>
      </c>
      <c r="I63" s="24" t="s">
        <v>173</v>
      </c>
      <c r="J63" s="19" t="s">
        <v>153</v>
      </c>
      <c r="K63" s="31" t="s">
        <v>423</v>
      </c>
      <c r="L63" s="32" t="s">
        <v>424</v>
      </c>
      <c r="M63" s="33" t="s">
        <v>425</v>
      </c>
      <c r="N63" s="20"/>
      <c r="O63" s="26"/>
      <c r="P63" s="27"/>
      <c r="Q63" s="28"/>
      <c r="R63" s="20"/>
      <c r="S63" s="26"/>
      <c r="T63" s="27"/>
      <c r="U63" s="28"/>
      <c r="V63" s="29">
        <v>1</v>
      </c>
      <c r="W63" s="26" t="s">
        <v>426</v>
      </c>
      <c r="X63" s="27" t="s">
        <v>427</v>
      </c>
      <c r="Y63" s="28" t="s">
        <v>425</v>
      </c>
      <c r="Z63" s="29">
        <v>2</v>
      </c>
      <c r="AA63" s="26" t="s">
        <v>428</v>
      </c>
      <c r="AB63" s="27" t="s">
        <v>433</v>
      </c>
      <c r="AC63" s="28" t="s">
        <v>434</v>
      </c>
      <c r="AD63" s="216"/>
    </row>
    <row r="64" spans="1:30" x14ac:dyDescent="0.2">
      <c r="A64" s="25">
        <v>13423</v>
      </c>
      <c r="B64" s="22" t="s">
        <v>150</v>
      </c>
      <c r="C64" s="23" t="s">
        <v>283</v>
      </c>
      <c r="D64" s="22" t="str">
        <f>ASC(PHONETIC(B64))</f>
        <v>ﾄｳｷｮｳ</v>
      </c>
      <c r="E64" s="23"/>
      <c r="F64" s="30" t="str">
        <f>ASC(PHONETIC(C64))</f>
        <v>ﾑﾂｵ</v>
      </c>
      <c r="G64" s="24">
        <v>1</v>
      </c>
      <c r="H64" s="24" t="s">
        <v>146</v>
      </c>
      <c r="I64" s="24" t="s">
        <v>173</v>
      </c>
      <c r="J64" s="19" t="s">
        <v>149</v>
      </c>
      <c r="K64" s="31" t="s">
        <v>426</v>
      </c>
      <c r="L64" s="32" t="s">
        <v>431</v>
      </c>
      <c r="M64" s="33" t="s">
        <v>432</v>
      </c>
      <c r="N64" s="20"/>
      <c r="O64" s="26"/>
      <c r="P64" s="27"/>
      <c r="Q64" s="28"/>
      <c r="R64" s="20"/>
      <c r="S64" s="26"/>
      <c r="T64" s="27"/>
      <c r="U64" s="28"/>
      <c r="V64" s="29"/>
      <c r="W64" s="26"/>
      <c r="X64" s="27"/>
      <c r="Y64" s="28"/>
      <c r="Z64" s="29">
        <v>2</v>
      </c>
      <c r="AA64" s="26" t="s">
        <v>428</v>
      </c>
      <c r="AB64" s="27" t="s">
        <v>433</v>
      </c>
      <c r="AC64" s="28" t="s">
        <v>434</v>
      </c>
      <c r="AD64" s="216"/>
    </row>
    <row r="65" spans="1:30" x14ac:dyDescent="0.2">
      <c r="A65" s="25">
        <v>13424</v>
      </c>
      <c r="B65" s="22" t="s">
        <v>150</v>
      </c>
      <c r="C65" s="23" t="s">
        <v>284</v>
      </c>
      <c r="D65" s="22" t="s">
        <v>183</v>
      </c>
      <c r="E65" s="23"/>
      <c r="F65" s="30" t="s">
        <v>184</v>
      </c>
      <c r="G65" s="24">
        <v>1</v>
      </c>
      <c r="H65" s="24" t="s">
        <v>146</v>
      </c>
      <c r="I65" s="24" t="s">
        <v>173</v>
      </c>
      <c r="J65" s="19" t="s">
        <v>179</v>
      </c>
      <c r="K65" s="31" t="s">
        <v>185</v>
      </c>
      <c r="L65" s="32" t="s">
        <v>186</v>
      </c>
      <c r="M65" s="33" t="s">
        <v>187</v>
      </c>
      <c r="N65" s="20"/>
      <c r="O65" s="26"/>
      <c r="P65" s="27"/>
      <c r="Q65" s="28"/>
      <c r="R65" s="20"/>
      <c r="S65" s="26"/>
      <c r="T65" s="27"/>
      <c r="U65" s="28"/>
      <c r="V65" s="29"/>
      <c r="W65" s="26"/>
      <c r="X65" s="27"/>
      <c r="Y65" s="28"/>
      <c r="Z65" s="29">
        <v>2</v>
      </c>
      <c r="AA65" s="26" t="s">
        <v>428</v>
      </c>
      <c r="AB65" s="27" t="s">
        <v>433</v>
      </c>
      <c r="AC65" s="28" t="s">
        <v>434</v>
      </c>
      <c r="AD65" s="216"/>
    </row>
    <row r="66" spans="1:30"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ht="19.2" x14ac:dyDescent="0.2">
      <c r="A72" s="45" t="s">
        <v>172</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23.25" customHeight="1" x14ac:dyDescent="0.2">
      <c r="A73" s="18" t="s">
        <v>176</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1:30" ht="23.25" customHeight="1" x14ac:dyDescent="0.2">
      <c r="A74" s="18" t="s">
        <v>177</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1:30" ht="23.25" customHeight="1" x14ac:dyDescent="0.2">
      <c r="A75" s="45" t="s">
        <v>3618</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ht="23.25" customHeight="1" x14ac:dyDescent="0.2">
      <c r="A76" s="18"/>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1:30" ht="23.25" customHeight="1" x14ac:dyDescent="0.2">
      <c r="A77" s="18"/>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78" spans="1:30" ht="23.25" customHeight="1" x14ac:dyDescent="0.2">
      <c r="A78" s="18"/>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ht="23.25" customHeight="1" x14ac:dyDescent="0.2">
      <c r="A79" s="18"/>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ht="23.25" customHeight="1" x14ac:dyDescent="0.2">
      <c r="A80" s="15"/>
    </row>
    <row r="81" spans="1:1" ht="23.25" customHeight="1" x14ac:dyDescent="0.2">
      <c r="A81" s="15"/>
    </row>
    <row r="82" spans="1:1" ht="23.25" customHeight="1" x14ac:dyDescent="0.2">
      <c r="A82" s="15"/>
    </row>
    <row r="83" spans="1:1" ht="23.25" customHeight="1" x14ac:dyDescent="0.2">
      <c r="A83" s="15"/>
    </row>
    <row r="84" spans="1:1" ht="23.25" customHeight="1" x14ac:dyDescent="0.2">
      <c r="A84" s="15"/>
    </row>
    <row r="85" spans="1:1" ht="23.25" customHeight="1" x14ac:dyDescent="0.2">
      <c r="A85" s="15"/>
    </row>
    <row r="86" spans="1:1" ht="23.25" customHeight="1" x14ac:dyDescent="0.2">
      <c r="A86" s="15"/>
    </row>
    <row r="87" spans="1:1" ht="23.25" customHeight="1" x14ac:dyDescent="0.2">
      <c r="A87" s="15"/>
    </row>
  </sheetData>
  <sheetProtection algorithmName="SHA-512" hashValue="QAHwZhMcWvlGMuHsHFpEtOEcoV4E04JvhmZg9Xu/ANXz2AZLEagusalz1WkF7qPApmzvNBdryeE9XuorafbuaA==" saltValue="PBPGwBkGYsv0vKYgoakVmw==" spinCount="100000" sheet="1" objects="1" scenarios="1"/>
  <mergeCells count="22">
    <mergeCell ref="E31:F31"/>
    <mergeCell ref="H31:I31"/>
    <mergeCell ref="K31:M31"/>
    <mergeCell ref="I20:J20"/>
    <mergeCell ref="AA56:AC56"/>
    <mergeCell ref="J56:J58"/>
    <mergeCell ref="K56:M56"/>
    <mergeCell ref="N56:N58"/>
    <mergeCell ref="O56:Q56"/>
    <mergeCell ref="S56:U56"/>
    <mergeCell ref="R56:R58"/>
    <mergeCell ref="W56:Y56"/>
    <mergeCell ref="AA15:AD15"/>
    <mergeCell ref="A1:AD1"/>
    <mergeCell ref="Q17:AD18"/>
    <mergeCell ref="E20:F20"/>
    <mergeCell ref="B10:C10"/>
    <mergeCell ref="F10:H10"/>
    <mergeCell ref="I10:J10"/>
    <mergeCell ref="D10:E10"/>
    <mergeCell ref="AA14:AC14"/>
    <mergeCell ref="W13:AD13"/>
  </mergeCells>
  <phoneticPr fontId="3"/>
  <dataValidations xWindow="462" yWindow="451" count="14">
    <dataValidation allowBlank="1" showInputMessage="1" showErrorMessage="1" promptTitle="ﾌﾘｶﾞﾅ" prompt="姓・名の欄を入力するとﾌﾘｶﾞﾅが半角で表示されるよう、演算が挿入してあります。_x000a_正しくﾌﾘｶﾞﾅが表示されない場合には演算の上に正しいﾌﾘｶﾞﾅを半角カタカナで入力してください。" sqref="D59:D65 F59:F65" xr:uid="{00000000-0002-0000-0000-000000000000}"/>
    <dataValidation imeMode="halfAlpha" allowBlank="1" showInputMessage="1" showErrorMessage="1" promptTitle="分" prompt="半角数字で入力してください。_x000a_" sqref="K59:K65" xr:uid="{00000000-0002-0000-0000-000001000000}"/>
    <dataValidation imeMode="halfAlpha" allowBlank="1" showInputMessage="1" showErrorMessage="1" promptTitle="秒・ｍ" prompt="半角数字で入力してください。_x000a_" sqref="L59:L65" xr:uid="{00000000-0002-0000-0000-000002000000}"/>
    <dataValidation imeMode="halfAlpha" allowBlank="1" showInputMessage="1" showErrorMessage="1" promptTitle="秒以下・ｃｍ" prompt="秒以下のタイム・ｃｍを半角数字で入力してください。_x000a_" sqref="M59:M65" xr:uid="{00000000-0002-0000-0000-000003000000}"/>
    <dataValidation imeMode="halfAlpha" allowBlank="1" showInputMessage="1" showErrorMessage="1" promptTitle="４R" prompt="4×100MRの出場選手を４人から６人まで入力します。_x000a_１チーム目は 1_x000a_２チーム目は 2・・・・" sqref="V59:V65" xr:uid="{00000000-0002-0000-0000-000004000000}"/>
    <dataValidation imeMode="halfAlpha" allowBlank="1" showInputMessage="1" showErrorMessage="1" promptTitle="１６Ｒ" prompt="4×400MRの出場選手を入力します。_x000a_１チーム目は 1_x000a_２チーム目は 2・・・・" sqref="Z59:Z65" xr:uid="{00000000-0002-0000-0000-000005000000}"/>
    <dataValidation allowBlank="1" showInputMessage="1" showErrorMessage="1" promptTitle="学年" prompt="小学生・中学生・高校生は学年を記入してください。_x000a_一般の方は空欄で結構です。" sqref="G59:G61 G63:G64" xr:uid="{00000000-0002-0000-0000-000006000000}"/>
    <dataValidation allowBlank="1" showInputMessage="1" showErrorMessage="1" promptTitle="所属" prompt="なるべく６文字以内の略称でお願いします。_x000a_中学校は&quot;中&quot;、大学は&quot;大&quot;を必ず最後につけてください。_x000a__x000a_高校生は&quot;高&quot;をつけないで下さい。_x000a_都立校は最初に&quot;都&quot;をつけて下さい" sqref="I59:I65" xr:uid="{00000000-0002-0000-0000-000007000000}"/>
    <dataValidation showDropDown="1" showInputMessage="1" showErrorMessage="1" sqref="Q17:AD18" xr:uid="{00000000-0002-0000-0000-000008000000}"/>
    <dataValidation type="list" allowBlank="1" showInputMessage="1" showErrorMessage="1" sqref="R59:R65 N59:N65" xr:uid="{00000000-0002-0000-0000-000009000000}">
      <formula1>$AB$6:$AB$65</formula1>
    </dataValidation>
    <dataValidation type="list" allowBlank="1" showInputMessage="1" showErrorMessage="1" sqref="E32:P32 W14" xr:uid="{00000000-0002-0000-0000-00000A000000}">
      <formula1>#REF!</formula1>
    </dataValidation>
    <dataValidation type="list" allowBlank="1" showInputMessage="1" showErrorMessage="1" promptTitle="学年" prompt="小学生・中学生・高校生は学年を記入してください。_x000a_一般の方は空欄で結構です。" sqref="G65 G62" xr:uid="{00000000-0002-0000-0000-00000B000000}">
      <formula1>#REF!</formula1>
    </dataValidation>
    <dataValidation type="list" allowBlank="1" showInputMessage="1" showErrorMessage="1" promptTitle="性別" prompt="性別を選び、入力してください。" sqref="H59:H65" xr:uid="{00000000-0002-0000-0000-00000C000000}">
      <formula1>#REF!</formula1>
    </dataValidation>
    <dataValidation type="list" allowBlank="1" showInputMessage="1" showErrorMessage="1" sqref="Q10" xr:uid="{00000000-0002-0000-0000-00000D000000}">
      <formula1>$AF$10:$AF$11</formula1>
    </dataValidation>
  </dataValidations>
  <hyperlinks>
    <hyperlink ref="I16" r:id="rId1" xr:uid="{00000000-0004-0000-0000-000000000000}"/>
  </hyperlinks>
  <printOptions horizontalCentered="1" verticalCentered="1"/>
  <pageMargins left="0" right="0" top="0" bottom="0" header="0.15748031496062992" footer="0.15748031496062992"/>
  <pageSetup paperSize="9" scale="60" orientation="landscape"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2"/>
  <sheetViews>
    <sheetView workbookViewId="0">
      <selection activeCell="D2" sqref="D2:I3"/>
    </sheetView>
  </sheetViews>
  <sheetFormatPr defaultColWidth="9" defaultRowHeight="13.2" x14ac:dyDescent="0.2"/>
  <cols>
    <col min="1" max="3" width="5.77734375" customWidth="1"/>
    <col min="4" max="4" width="8.21875" customWidth="1"/>
    <col min="5" max="7" width="4.21875" customWidth="1"/>
    <col min="10" max="10" width="7.21875" customWidth="1"/>
    <col min="11" max="11" width="19.6640625" customWidth="1"/>
  </cols>
  <sheetData>
    <row r="1" spans="1:44" s="12" customFormat="1" ht="25.5" customHeight="1" thickTop="1" thickBot="1" x14ac:dyDescent="0.25">
      <c r="C1" s="346" t="s">
        <v>337</v>
      </c>
      <c r="D1" s="347"/>
      <c r="E1" s="347"/>
      <c r="F1" s="347"/>
      <c r="G1" s="347"/>
      <c r="H1" s="348"/>
      <c r="I1" s="284"/>
      <c r="J1" s="366" t="s">
        <v>3609</v>
      </c>
      <c r="K1" s="366"/>
      <c r="L1" s="366"/>
      <c r="M1" s="366"/>
      <c r="N1" s="366"/>
      <c r="O1" s="366"/>
      <c r="P1" s="283"/>
      <c r="Q1" s="283"/>
      <c r="R1" s="13"/>
      <c r="S1" s="13"/>
      <c r="T1" s="12" t="b">
        <v>0</v>
      </c>
      <c r="Z1" s="34"/>
      <c r="AR1" s="34"/>
    </row>
    <row r="2" spans="1:44" s="14" customFormat="1" ht="25.5" customHeight="1" thickTop="1" thickBot="1" x14ac:dyDescent="0.25">
      <c r="A2" s="349" t="s">
        <v>3608</v>
      </c>
      <c r="B2" s="350"/>
      <c r="C2" s="351"/>
      <c r="D2" s="353"/>
      <c r="E2" s="354"/>
      <c r="F2" s="354"/>
      <c r="G2" s="354"/>
      <c r="H2" s="354"/>
      <c r="I2" s="355"/>
      <c r="J2" s="359" t="s">
        <v>160</v>
      </c>
      <c r="K2" s="360"/>
      <c r="L2" s="361"/>
      <c r="M2" s="362"/>
      <c r="N2" s="362"/>
      <c r="O2" s="362"/>
      <c r="P2" s="362"/>
      <c r="Q2" s="362"/>
      <c r="R2" s="362"/>
      <c r="S2" s="363"/>
      <c r="Z2" s="35"/>
      <c r="AR2" s="35"/>
    </row>
    <row r="3" spans="1:44" s="14" customFormat="1" ht="21" customHeight="1" thickTop="1" x14ac:dyDescent="0.2">
      <c r="A3" s="350"/>
      <c r="B3" s="350"/>
      <c r="C3" s="352"/>
      <c r="D3" s="356"/>
      <c r="E3" s="357"/>
      <c r="F3" s="357"/>
      <c r="G3" s="357"/>
      <c r="H3" s="357"/>
      <c r="I3" s="358"/>
      <c r="J3" s="364" t="s">
        <v>3605</v>
      </c>
      <c r="K3" s="365"/>
      <c r="L3" s="387"/>
      <c r="M3" s="388"/>
      <c r="N3" s="388"/>
      <c r="O3" s="388"/>
      <c r="P3" s="389"/>
      <c r="Q3" s="36"/>
      <c r="R3" s="36"/>
      <c r="S3" s="36"/>
      <c r="Z3" s="35"/>
      <c r="AR3" s="35"/>
    </row>
    <row r="4" spans="1:44" s="14" customFormat="1" ht="21" customHeight="1" thickBot="1" x14ac:dyDescent="0.25">
      <c r="A4" s="349" t="s">
        <v>336</v>
      </c>
      <c r="B4" s="349"/>
      <c r="C4" s="373"/>
      <c r="D4" s="378"/>
      <c r="E4" s="379"/>
      <c r="F4" s="379"/>
      <c r="G4" s="379"/>
      <c r="H4" s="379"/>
      <c r="I4" s="380"/>
      <c r="J4" s="376" t="s">
        <v>3606</v>
      </c>
      <c r="K4" s="377"/>
      <c r="L4" s="390"/>
      <c r="M4" s="391"/>
      <c r="N4" s="391"/>
      <c r="O4" s="391"/>
      <c r="P4" s="392"/>
      <c r="Q4" s="37"/>
      <c r="R4" s="37"/>
      <c r="S4" s="38"/>
      <c r="Z4" s="35"/>
      <c r="AR4" s="35"/>
    </row>
    <row r="5" spans="1:44" s="14" customFormat="1" ht="40.799999999999997" customHeight="1" thickTop="1" x14ac:dyDescent="0.2">
      <c r="A5" s="349"/>
      <c r="B5" s="349"/>
      <c r="C5" s="373"/>
      <c r="D5" s="353"/>
      <c r="E5" s="354"/>
      <c r="F5" s="354"/>
      <c r="G5" s="354"/>
      <c r="H5" s="354"/>
      <c r="I5" s="381"/>
      <c r="J5" s="374" t="s">
        <v>3604</v>
      </c>
      <c r="K5" s="375"/>
      <c r="L5" s="393"/>
      <c r="M5" s="394"/>
      <c r="N5" s="394"/>
      <c r="O5" s="394"/>
      <c r="P5" s="395"/>
      <c r="Q5" s="38"/>
      <c r="R5" s="38"/>
      <c r="S5" s="38"/>
      <c r="Z5" s="35"/>
      <c r="AI5" s="39"/>
      <c r="AJ5"/>
      <c r="AK5"/>
      <c r="AL5"/>
      <c r="AM5"/>
      <c r="AQ5" s="35"/>
      <c r="AR5" s="35"/>
    </row>
    <row r="6" spans="1:44" s="14" customFormat="1" ht="21" customHeight="1" thickBot="1" x14ac:dyDescent="0.25">
      <c r="A6" s="349"/>
      <c r="B6" s="349"/>
      <c r="C6" s="373"/>
      <c r="D6" s="382"/>
      <c r="E6" s="383"/>
      <c r="F6" s="383"/>
      <c r="G6" s="383"/>
      <c r="H6" s="383"/>
      <c r="I6" s="384"/>
      <c r="J6" s="376" t="s">
        <v>3607</v>
      </c>
      <c r="K6" s="377"/>
      <c r="L6" s="390"/>
      <c r="M6" s="391"/>
      <c r="N6" s="391"/>
      <c r="O6" s="391"/>
      <c r="P6" s="392"/>
      <c r="Q6" s="40"/>
      <c r="R6" s="40"/>
      <c r="Z6" s="35"/>
      <c r="AI6" s="39"/>
      <c r="AJ6"/>
      <c r="AK6"/>
      <c r="AL6"/>
      <c r="AM6"/>
      <c r="AQ6" s="35"/>
      <c r="AR6" s="35"/>
    </row>
    <row r="7" spans="1:44" ht="21.6" customHeight="1" thickTop="1" thickBot="1" x14ac:dyDescent="0.25">
      <c r="A7" s="367" t="s">
        <v>76</v>
      </c>
      <c r="B7" s="368"/>
      <c r="C7" s="369"/>
      <c r="D7" s="237" t="s">
        <v>110</v>
      </c>
      <c r="E7" s="237">
        <f>IF('申込用紙 男'!$A$34+'申込用紙 男'!$F$34+'申込用紙 男'!$G$34=0,0,1)</f>
        <v>0</v>
      </c>
      <c r="F7" s="238" t="s">
        <v>3579</v>
      </c>
      <c r="G7" s="238" t="s">
        <v>3578</v>
      </c>
      <c r="H7" s="242">
        <v>0</v>
      </c>
      <c r="I7" s="245" t="s">
        <v>1</v>
      </c>
      <c r="J7" s="243"/>
      <c r="K7" s="244"/>
      <c r="L7" s="385" t="s">
        <v>3577</v>
      </c>
      <c r="M7" s="385"/>
      <c r="N7" s="385"/>
      <c r="O7" s="385"/>
      <c r="P7" s="385"/>
      <c r="Q7" s="385"/>
      <c r="R7" s="385"/>
      <c r="S7" s="385"/>
      <c r="V7" s="386"/>
      <c r="W7" s="386"/>
      <c r="X7" s="386"/>
      <c r="Y7" s="41"/>
      <c r="Z7" s="386"/>
      <c r="AA7" s="386"/>
      <c r="AB7" s="386"/>
      <c r="AC7" s="41"/>
      <c r="AD7" s="386"/>
      <c r="AE7" s="386"/>
      <c r="AF7" s="386"/>
      <c r="AH7" s="14"/>
      <c r="AI7" s="39"/>
      <c r="AN7" s="14"/>
      <c r="AQ7" s="35"/>
      <c r="AR7" s="42"/>
    </row>
    <row r="8" spans="1:44" ht="21.6" customHeight="1" thickTop="1" thickBot="1" x14ac:dyDescent="0.25">
      <c r="A8" s="370"/>
      <c r="B8" s="371"/>
      <c r="C8" s="372"/>
      <c r="D8" s="239" t="s">
        <v>111</v>
      </c>
      <c r="E8" s="239">
        <f>IF('申込用紙 女'!$A$34+'申込用紙 女'!$F$34+'申込用紙 女'!$G$34=0,0,1)</f>
        <v>0</v>
      </c>
      <c r="F8" s="238" t="s">
        <v>3579</v>
      </c>
      <c r="G8" s="238" t="s">
        <v>3578</v>
      </c>
      <c r="H8" s="242">
        <v>0</v>
      </c>
      <c r="I8" s="245" t="s">
        <v>1</v>
      </c>
      <c r="J8" s="243"/>
      <c r="K8" s="244"/>
      <c r="L8" s="385"/>
      <c r="M8" s="385"/>
      <c r="N8" s="385"/>
      <c r="O8" s="385"/>
      <c r="P8" s="385"/>
      <c r="Q8" s="385"/>
      <c r="R8" s="385"/>
      <c r="S8" s="385"/>
      <c r="T8" s="41"/>
      <c r="V8" s="41"/>
      <c r="W8" s="41"/>
      <c r="X8" s="41"/>
      <c r="Y8" s="41"/>
      <c r="Z8" s="41"/>
      <c r="AA8" s="41"/>
      <c r="AB8" s="41"/>
      <c r="AC8" s="41"/>
      <c r="AD8" s="41"/>
      <c r="AE8" s="41"/>
      <c r="AF8" s="41"/>
      <c r="AH8" s="14"/>
      <c r="AI8" s="39"/>
      <c r="AN8" s="14"/>
      <c r="AO8" s="14"/>
      <c r="AQ8" s="42"/>
      <c r="AR8" s="42"/>
    </row>
    <row r="9" spans="1:44" ht="16.8" thickTop="1" x14ac:dyDescent="0.2">
      <c r="A9" s="43"/>
      <c r="B9" s="43"/>
      <c r="C9" s="43"/>
      <c r="D9" s="41"/>
      <c r="E9" s="44"/>
      <c r="R9" s="41"/>
      <c r="S9" s="41"/>
      <c r="T9" s="41"/>
      <c r="V9" s="41"/>
      <c r="W9" s="41"/>
      <c r="X9" s="41"/>
      <c r="Y9" s="41"/>
      <c r="Z9" s="41"/>
      <c r="AA9" s="41"/>
      <c r="AB9" s="41"/>
      <c r="AC9" s="41"/>
      <c r="AD9" s="41"/>
      <c r="AE9" s="41"/>
      <c r="AF9" s="41"/>
      <c r="AH9" s="14"/>
      <c r="AI9" s="39"/>
      <c r="AN9" s="14"/>
      <c r="AO9" s="14"/>
      <c r="AQ9" s="42"/>
      <c r="AR9" s="42"/>
    </row>
    <row r="10" spans="1:44" hidden="1" x14ac:dyDescent="0.2">
      <c r="A10" t="s">
        <v>367</v>
      </c>
      <c r="B10" t="s">
        <v>368</v>
      </c>
      <c r="C10" t="s">
        <v>369</v>
      </c>
      <c r="D10" t="s">
        <v>370</v>
      </c>
      <c r="E10" t="s">
        <v>371</v>
      </c>
      <c r="F10" t="s">
        <v>372</v>
      </c>
      <c r="G10" t="s">
        <v>373</v>
      </c>
      <c r="H10" t="s">
        <v>374</v>
      </c>
      <c r="I10" t="s">
        <v>375</v>
      </c>
      <c r="J10" t="s">
        <v>376</v>
      </c>
      <c r="K10" t="s">
        <v>377</v>
      </c>
      <c r="L10" t="s">
        <v>378</v>
      </c>
      <c r="M10" t="s">
        <v>380</v>
      </c>
      <c r="N10" t="s">
        <v>381</v>
      </c>
      <c r="O10" t="s">
        <v>382</v>
      </c>
      <c r="P10" t="s">
        <v>379</v>
      </c>
    </row>
    <row r="11" spans="1:44" hidden="1" x14ac:dyDescent="0.2">
      <c r="A11" t="e">
        <f>VALUE(LEFT(出場選手エントリー票!F5,3))</f>
        <v>#VALUE!</v>
      </c>
      <c r="B11" t="str">
        <f>出場選手エントリー票!P5</f>
        <v/>
      </c>
      <c r="C11">
        <f>D2</f>
        <v>0</v>
      </c>
      <c r="D11">
        <f>L5</f>
        <v>0</v>
      </c>
      <c r="E11">
        <f>L6</f>
        <v>0</v>
      </c>
      <c r="F11">
        <f>L3</f>
        <v>0</v>
      </c>
      <c r="G11">
        <f>L4</f>
        <v>0</v>
      </c>
      <c r="H11">
        <f>L2</f>
        <v>0</v>
      </c>
      <c r="I11">
        <f>'申込用紙 男'!A34</f>
        <v>0</v>
      </c>
      <c r="J11">
        <f>'申込用紙 男'!G34</f>
        <v>0</v>
      </c>
      <c r="K11">
        <f>'申込用紙 男'!F34</f>
        <v>0</v>
      </c>
      <c r="L11">
        <f>'申込用紙 男'!I34</f>
        <v>0</v>
      </c>
      <c r="M11">
        <f>'申込用紙 女'!A34</f>
        <v>0</v>
      </c>
      <c r="N11">
        <f>'申込用紙 女'!G34</f>
        <v>0</v>
      </c>
      <c r="O11">
        <f>'申込用紙 女'!F34</f>
        <v>0</v>
      </c>
      <c r="P11">
        <f>'申込用紙 女'!I34</f>
        <v>0</v>
      </c>
      <c r="Q11" t="str">
        <f>出場選手エントリー票!F1&amp;VLOOKUP(出場選手エントリー票!$H$1,競技会名,2,0)</f>
        <v>2020東陸夏季①</v>
      </c>
    </row>
    <row r="12" spans="1:44" ht="13.95" customHeight="1" x14ac:dyDescent="0.2"/>
  </sheetData>
  <sheetProtection algorithmName="SHA-512" hashValue="Is9K1YmcPw2cA/tq7mabwQyrJ4mEMtuIIDWt5VD16S1omsNzjhswqdNO9Y0dEGECyaTu3zpLWRZHCImuz8+ZyA==" saltValue="Hqz3VUrkYG1uMKeIuGIUmQ==" spinCount="100000" sheet="1" selectLockedCells="1"/>
  <mergeCells count="21">
    <mergeCell ref="L7:S8"/>
    <mergeCell ref="Z7:AB7"/>
    <mergeCell ref="AD7:AF7"/>
    <mergeCell ref="L3:P3"/>
    <mergeCell ref="V7:X7"/>
    <mergeCell ref="L4:P4"/>
    <mergeCell ref="L5:P5"/>
    <mergeCell ref="L6:P6"/>
    <mergeCell ref="A7:C8"/>
    <mergeCell ref="A4:C6"/>
    <mergeCell ref="J5:K5"/>
    <mergeCell ref="J6:K6"/>
    <mergeCell ref="J4:K4"/>
    <mergeCell ref="D4:I6"/>
    <mergeCell ref="C1:H1"/>
    <mergeCell ref="A2:C3"/>
    <mergeCell ref="D2:I3"/>
    <mergeCell ref="J2:K2"/>
    <mergeCell ref="L2:S2"/>
    <mergeCell ref="J3:K3"/>
    <mergeCell ref="J1:O1"/>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152400</xdr:colOff>
                    <xdr:row>0</xdr:row>
                    <xdr:rowOff>83820</xdr:rowOff>
                  </from>
                  <to>
                    <xdr:col>13</xdr:col>
                    <xdr:colOff>274320</xdr:colOff>
                    <xdr:row>0</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autoPageBreaks="0" fitToPage="1"/>
  </sheetPr>
  <dimension ref="A1:AY153"/>
  <sheetViews>
    <sheetView tabSelected="1" showOutlineSymbols="0" zoomScale="135" zoomScaleNormal="135" workbookViewId="0">
      <pane xSplit="8" ySplit="4" topLeftCell="I5" activePane="bottomRight" state="frozen"/>
      <selection activeCell="G12" sqref="G12"/>
      <selection pane="topRight" activeCell="G12" sqref="G12"/>
      <selection pane="bottomLeft" activeCell="G12" sqref="G12"/>
      <selection pane="bottomRight" activeCell="Y5" sqref="Y5"/>
    </sheetView>
  </sheetViews>
  <sheetFormatPr defaultColWidth="8.88671875" defaultRowHeight="10.8" x14ac:dyDescent="0.2"/>
  <cols>
    <col min="1" max="4" width="3.33203125" style="95" hidden="1" customWidth="1"/>
    <col min="5" max="5" width="3.21875" style="95" customWidth="1"/>
    <col min="6" max="6" width="5.21875" style="152" customWidth="1"/>
    <col min="7" max="8" width="6.77734375" style="95" customWidth="1"/>
    <col min="9" max="9" width="7.33203125" style="95" customWidth="1"/>
    <col min="10" max="10" width="6.88671875" style="95" customWidth="1"/>
    <col min="11" max="11" width="8.88671875" style="95" customWidth="1"/>
    <col min="12" max="12" width="8" style="95" customWidth="1"/>
    <col min="13" max="13" width="2.6640625" style="98" customWidth="1"/>
    <col min="14" max="14" width="3" style="224" customWidth="1"/>
    <col min="15" max="15" width="2.77734375" style="224" customWidth="1"/>
    <col min="16" max="16" width="8" style="95" customWidth="1"/>
    <col min="17" max="17" width="9.77734375" style="95" customWidth="1"/>
    <col min="18" max="20" width="2.21875" style="95" customWidth="1"/>
    <col min="21" max="21" width="10.21875" style="95" customWidth="1"/>
    <col min="22" max="24" width="2.109375" style="95" customWidth="1"/>
    <col min="25" max="25" width="9" style="95" customWidth="1"/>
    <col min="26" max="28" width="2.109375" style="95" customWidth="1"/>
    <col min="29" max="29" width="1.88671875" style="95" customWidth="1"/>
    <col min="30" max="30" width="2.109375" style="97" customWidth="1"/>
    <col min="31" max="32" width="2.109375" style="95" customWidth="1"/>
    <col min="33" max="33" width="1.88671875" style="95" customWidth="1"/>
    <col min="34" max="36" width="2.109375" style="95" customWidth="1"/>
    <col min="37" max="37" width="10.6640625" style="95" customWidth="1"/>
    <col min="38" max="38" width="8.88671875" style="95" hidden="1" customWidth="1"/>
    <col min="39" max="39" width="12.109375" style="97" hidden="1" customWidth="1"/>
    <col min="40" max="40" width="11.109375" style="97" hidden="1" customWidth="1"/>
    <col min="41" max="49" width="4.44140625" style="97" hidden="1" customWidth="1"/>
    <col min="50" max="51" width="8.88671875" style="95" hidden="1" customWidth="1"/>
    <col min="52" max="52" width="8.88671875" style="95" customWidth="1"/>
    <col min="53" max="16384" width="8.88671875" style="95"/>
  </cols>
  <sheetData>
    <row r="1" spans="1:51" s="91" customFormat="1" ht="25.5" customHeight="1" thickTop="1" thickBot="1" x14ac:dyDescent="0.2">
      <c r="E1" s="92"/>
      <c r="F1" s="169">
        <v>2020</v>
      </c>
      <c r="G1" s="93" t="s">
        <v>171</v>
      </c>
      <c r="H1" s="396" t="s">
        <v>3583</v>
      </c>
      <c r="I1" s="397"/>
      <c r="J1" s="397"/>
      <c r="K1" s="397"/>
      <c r="L1" s="397"/>
      <c r="M1" s="397"/>
      <c r="N1" s="397"/>
      <c r="O1" s="398"/>
      <c r="P1" s="285" t="str">
        <f>IF(OR(学校情報!D2="",学校情報!L2="",学校情報!L3="",学校情報!L4="",学校情報!L5="",学校情報!L6="",学校情報!D4=""),"このメッセージが消えるまで学校情報を入力してください","エントリー票")</f>
        <v>このメッセージが消えるまで学校情報を入力してください</v>
      </c>
      <c r="Q1" s="286"/>
      <c r="R1" s="286"/>
      <c r="S1" s="286"/>
      <c r="T1" s="286"/>
      <c r="U1" s="286"/>
      <c r="V1" s="286"/>
      <c r="W1" s="286"/>
      <c r="X1" s="286"/>
      <c r="Y1" s="431" t="s">
        <v>1004</v>
      </c>
      <c r="Z1" s="431"/>
      <c r="AA1" s="431"/>
      <c r="AB1" s="428" t="str">
        <f>LEFT(出場選手エントリー票!F5,3)&amp;"_"&amp;出場選手エントリー票!P5&amp;"_"&amp;VLOOKUP($H$1,競技会名,2,0)</f>
        <v>__東陸夏季①</v>
      </c>
      <c r="AC1" s="429"/>
      <c r="AD1" s="429"/>
      <c r="AE1" s="429"/>
      <c r="AF1" s="429"/>
      <c r="AG1" s="429"/>
      <c r="AH1" s="429"/>
      <c r="AI1" s="429"/>
      <c r="AJ1" s="429"/>
      <c r="AK1" s="430"/>
      <c r="AM1" s="94"/>
      <c r="AN1" s="94"/>
      <c r="AO1" s="94"/>
      <c r="AP1" s="94"/>
      <c r="AQ1" s="94"/>
      <c r="AR1" s="94"/>
      <c r="AS1" s="94"/>
      <c r="AT1" s="94"/>
      <c r="AU1" s="94"/>
      <c r="AV1" s="94"/>
      <c r="AW1" s="94"/>
    </row>
    <row r="2" spans="1:51" ht="10.5" customHeight="1" thickTop="1" thickBot="1" x14ac:dyDescent="0.25">
      <c r="E2" s="438" t="s">
        <v>101</v>
      </c>
      <c r="F2" s="438"/>
      <c r="G2" s="96" t="s">
        <v>110</v>
      </c>
      <c r="H2" s="247">
        <f>IF(ISERROR(学校情報!E7+学校情報!H7),"",学校情報!E7+学校情報!H7)</f>
        <v>0</v>
      </c>
      <c r="I2" s="163" t="s">
        <v>3581</v>
      </c>
      <c r="K2" s="214"/>
      <c r="P2" s="96"/>
      <c r="Q2" s="418" t="s">
        <v>147</v>
      </c>
      <c r="R2" s="408" t="s">
        <v>142</v>
      </c>
      <c r="S2" s="408"/>
      <c r="T2" s="408"/>
      <c r="U2" s="418" t="s">
        <v>148</v>
      </c>
      <c r="V2" s="407" t="s">
        <v>142</v>
      </c>
      <c r="W2" s="408"/>
      <c r="X2" s="423"/>
      <c r="Y2" s="418" t="s">
        <v>155</v>
      </c>
      <c r="Z2" s="407" t="s">
        <v>142</v>
      </c>
      <c r="AA2" s="408"/>
      <c r="AB2" s="409"/>
      <c r="AC2" s="96"/>
      <c r="AD2" s="415" t="s">
        <v>142</v>
      </c>
      <c r="AE2" s="416"/>
      <c r="AF2" s="417"/>
      <c r="AG2" s="96"/>
      <c r="AH2" s="415" t="s">
        <v>142</v>
      </c>
      <c r="AI2" s="416"/>
      <c r="AJ2" s="417"/>
    </row>
    <row r="3" spans="1:51" ht="10.5" customHeight="1" thickTop="1" thickBot="1" x14ac:dyDescent="0.25">
      <c r="E3" s="438"/>
      <c r="F3" s="438"/>
      <c r="G3" s="99" t="s">
        <v>111</v>
      </c>
      <c r="H3" s="248">
        <f>IF(ISERROR(学校情報!E8+学校情報!H8),"",学校情報!E8+学校情報!H8)</f>
        <v>0</v>
      </c>
      <c r="I3" s="164" t="s">
        <v>3580</v>
      </c>
      <c r="K3" s="214" t="s">
        <v>572</v>
      </c>
      <c r="M3" s="229"/>
      <c r="P3" s="96"/>
      <c r="Q3" s="419"/>
      <c r="R3" s="100" t="s">
        <v>143</v>
      </c>
      <c r="S3" s="101" t="s">
        <v>144</v>
      </c>
      <c r="T3" s="102"/>
      <c r="U3" s="421"/>
      <c r="V3" s="100" t="s">
        <v>143</v>
      </c>
      <c r="W3" s="101" t="s">
        <v>144</v>
      </c>
      <c r="X3" s="103"/>
      <c r="Y3" s="421"/>
      <c r="Z3" s="100" t="s">
        <v>143</v>
      </c>
      <c r="AA3" s="101" t="s">
        <v>144</v>
      </c>
      <c r="AB3" s="103"/>
      <c r="AC3" s="96"/>
      <c r="AD3" s="192" t="s">
        <v>143</v>
      </c>
      <c r="AE3" s="193" t="s">
        <v>144</v>
      </c>
      <c r="AF3" s="194"/>
      <c r="AG3" s="96"/>
      <c r="AH3" s="192" t="s">
        <v>143</v>
      </c>
      <c r="AI3" s="193" t="s">
        <v>144</v>
      </c>
      <c r="AJ3" s="194"/>
    </row>
    <row r="4" spans="1:51" s="104" customFormat="1" ht="10.5" customHeight="1" thickTop="1" thickBot="1" x14ac:dyDescent="0.2">
      <c r="F4" s="105" t="s">
        <v>104</v>
      </c>
      <c r="G4" s="106" t="s">
        <v>136</v>
      </c>
      <c r="H4" s="246" t="s">
        <v>137</v>
      </c>
      <c r="I4" s="106" t="s">
        <v>138</v>
      </c>
      <c r="J4" s="107" t="s">
        <v>139</v>
      </c>
      <c r="K4" s="218" t="s">
        <v>1014</v>
      </c>
      <c r="L4" s="218" t="s">
        <v>1015</v>
      </c>
      <c r="M4" s="108" t="s">
        <v>3505</v>
      </c>
      <c r="N4" s="109" t="s">
        <v>145</v>
      </c>
      <c r="O4" s="109" t="s">
        <v>140</v>
      </c>
      <c r="P4" s="109" t="s">
        <v>141</v>
      </c>
      <c r="Q4" s="420"/>
      <c r="R4" s="110"/>
      <c r="S4" s="111" t="s">
        <v>105</v>
      </c>
      <c r="T4" s="112" t="s">
        <v>106</v>
      </c>
      <c r="U4" s="422"/>
      <c r="V4" s="110"/>
      <c r="W4" s="111" t="s">
        <v>105</v>
      </c>
      <c r="X4" s="112" t="s">
        <v>106</v>
      </c>
      <c r="Y4" s="422"/>
      <c r="Z4" s="110"/>
      <c r="AA4" s="111" t="s">
        <v>497</v>
      </c>
      <c r="AB4" s="112" t="s">
        <v>498</v>
      </c>
      <c r="AC4" s="191" t="s">
        <v>107</v>
      </c>
      <c r="AD4" s="195"/>
      <c r="AE4" s="196"/>
      <c r="AF4" s="197"/>
      <c r="AG4" s="198" t="s">
        <v>108</v>
      </c>
      <c r="AH4" s="195"/>
      <c r="AI4" s="196"/>
      <c r="AJ4" s="197"/>
      <c r="AK4" s="113" t="s">
        <v>3611</v>
      </c>
      <c r="AM4" s="114"/>
      <c r="AN4" s="114"/>
      <c r="AO4" s="114"/>
      <c r="AP4" s="114"/>
      <c r="AQ4" s="114"/>
      <c r="AR4" s="114"/>
      <c r="AS4" s="114"/>
      <c r="AT4" s="114"/>
      <c r="AU4" s="114"/>
      <c r="AV4" s="114"/>
      <c r="AW4" s="114"/>
    </row>
    <row r="5" spans="1:51" ht="14.25" customHeight="1" x14ac:dyDescent="0.2">
      <c r="A5" s="95" t="str">
        <f>IF(ISERROR(RANK(B5,$B$5:$B$124,1)),"",RANK(B5,$B$5:$B$124,1))</f>
        <v/>
      </c>
      <c r="B5" s="95" t="str">
        <f>IF(O5="男",ROW(O5),"")</f>
        <v/>
      </c>
      <c r="C5" s="95" t="str">
        <f t="shared" ref="C5:C68" si="0">IF(ISERROR(RANK(D5,$D$5:$D$124,1)),"",RANK(D5,$D$5:$D$124,1))</f>
        <v/>
      </c>
      <c r="D5" s="95" t="str">
        <f>IF(O5="女",ROW(Q5),"")</f>
        <v/>
      </c>
      <c r="E5" s="115">
        <v>1</v>
      </c>
      <c r="F5" s="116"/>
      <c r="G5" s="225" t="str">
        <f t="shared" ref="G5:G36" si="1">IF($F5="","",IF(ISERROR(VLOOKUP($F5,氏名データ,5,0)),"",VLOOKUP($F5,氏名データ,5,0)))</f>
        <v/>
      </c>
      <c r="H5" s="226" t="str">
        <f t="shared" ref="H5:H36" si="2">IF($F5="","",IF(ISERROR(VLOOKUP($F5,氏名データ,6,0)),"",VLOOKUP($F5,氏名データ,6,0)))</f>
        <v/>
      </c>
      <c r="I5" s="225" t="str">
        <f t="shared" ref="I5:I36" si="3">IF($F5="","",IF(ISERROR(VLOOKUP($F5,氏名データ,7,0)),"",ASC(VLOOKUP($F5,氏名データ,7,0))))</f>
        <v/>
      </c>
      <c r="J5" s="226" t="str">
        <f t="shared" ref="J5:J36" si="4">IF($F5="","",IF(ISERROR(VLOOKUP($F5,氏名データ,8,0)),"",ASC(VLOOKUP($F5,氏名データ,8,0))))</f>
        <v/>
      </c>
      <c r="K5" s="227" t="str">
        <f t="shared" ref="K5:K36" si="5">IF($F5="","",IF(ISERROR(VLOOKUP($F5,氏名データ,9,0)),"",VLOOKUP($F5,氏名データ,9,0)))</f>
        <v/>
      </c>
      <c r="L5" s="227" t="str">
        <f t="shared" ref="L5:L36" si="6">IF($F5="","",IF(ISERROR(VLOOKUP($F5,氏名データ,10,0)),"",VLOOKUP($F5,氏名データ,10,0)))</f>
        <v/>
      </c>
      <c r="M5" s="322" t="str">
        <f t="shared" ref="M5:M36" si="7">IF($F5="","",IF(ISERROR(VLOOKUP($F5,氏名データ,13,0)),"",VLOOKUP($F5,氏名データ,12,0)))</f>
        <v/>
      </c>
      <c r="N5" s="230" t="str">
        <f t="shared" ref="N5:N36" si="8">IF($F5="","",IF(ISERROR(VLOOKUP($F5,氏名データ,13,0)),"",VLOOKUP($F5,氏名データ,13,0)))</f>
        <v/>
      </c>
      <c r="O5" s="230" t="str">
        <f t="shared" ref="O5:O36" si="9">IF($F5="","",IF(ISERROR(VLOOKUP($F5,氏名データ,11,0)),"",VLOOKUP($F5,氏名データ,11,0)))</f>
        <v/>
      </c>
      <c r="P5" s="228" t="str">
        <f t="shared" ref="P5:P36" si="10">IF($F5="","",IF(ISERROR(VLOOKUP($F5,氏名データ,14,0)),"",VLOOKUP($F5,氏名データ,14,0)))</f>
        <v/>
      </c>
      <c r="Q5" s="139"/>
      <c r="R5" s="118"/>
      <c r="S5" s="119"/>
      <c r="T5" s="120"/>
      <c r="U5" s="209"/>
      <c r="V5" s="118"/>
      <c r="W5" s="119"/>
      <c r="X5" s="120"/>
      <c r="Y5" s="209"/>
      <c r="Z5" s="118"/>
      <c r="AA5" s="119"/>
      <c r="AB5" s="120"/>
      <c r="AC5" s="186"/>
      <c r="AD5" s="171"/>
      <c r="AE5" s="172"/>
      <c r="AF5" s="173"/>
      <c r="AG5" s="186"/>
      <c r="AH5" s="171"/>
      <c r="AI5" s="172"/>
      <c r="AJ5" s="173"/>
      <c r="AK5" s="121" t="str">
        <f>IF(F5="","",IF(学校情報!$T$1=TRUE,"東京陸恊クラブ",学校情報!$D$2))</f>
        <v/>
      </c>
      <c r="AL5" s="95">
        <v>0</v>
      </c>
      <c r="AM5" s="97" t="s">
        <v>345</v>
      </c>
      <c r="AO5" s="97" t="s">
        <v>344</v>
      </c>
      <c r="AP5" s="97" t="s">
        <v>140</v>
      </c>
      <c r="AR5" s="97" t="s">
        <v>145</v>
      </c>
    </row>
    <row r="6" spans="1:51" ht="14.25" customHeight="1" x14ac:dyDescent="0.15">
      <c r="A6" s="95" t="str">
        <f t="shared" ref="A6:A69" si="11">IF(ISERROR(RANK(B6,$B$5:$B$124,1)),"",RANK(B6,$B$5:$B$124,1))</f>
        <v/>
      </c>
      <c r="B6" s="95" t="str">
        <f>IF(O6="男",ROW(O6),"")</f>
        <v/>
      </c>
      <c r="C6" s="95" t="str">
        <f>IF(ISERROR(RANK(D6,$D$5:$D$124,1)),"",RANK(D6,$D$5:$D$124,1))</f>
        <v/>
      </c>
      <c r="D6" s="95" t="str">
        <f t="shared" ref="D6:D36" si="12">IF(O6="女",ROW(Q6),"")</f>
        <v/>
      </c>
      <c r="E6" s="122">
        <v>2</v>
      </c>
      <c r="F6" s="123"/>
      <c r="G6" s="61" t="str">
        <f t="shared" si="1"/>
        <v/>
      </c>
      <c r="H6" s="62" t="str">
        <f t="shared" si="2"/>
        <v/>
      </c>
      <c r="I6" s="61" t="str">
        <f t="shared" si="3"/>
        <v/>
      </c>
      <c r="J6" s="62" t="str">
        <f t="shared" si="4"/>
        <v/>
      </c>
      <c r="K6" s="219" t="str">
        <f t="shared" si="5"/>
        <v/>
      </c>
      <c r="L6" s="219" t="str">
        <f t="shared" si="6"/>
        <v/>
      </c>
      <c r="M6" s="323" t="str">
        <f t="shared" si="7"/>
        <v/>
      </c>
      <c r="N6" s="231" t="str">
        <f t="shared" si="8"/>
        <v/>
      </c>
      <c r="O6" s="231" t="str">
        <f t="shared" si="9"/>
        <v/>
      </c>
      <c r="P6" s="63" t="str">
        <f t="shared" si="10"/>
        <v/>
      </c>
      <c r="Q6" s="124"/>
      <c r="R6" s="125"/>
      <c r="S6" s="126"/>
      <c r="T6" s="127"/>
      <c r="U6" s="124"/>
      <c r="V6" s="125"/>
      <c r="W6" s="126"/>
      <c r="X6" s="127"/>
      <c r="Y6" s="170"/>
      <c r="Z6" s="125"/>
      <c r="AA6" s="126"/>
      <c r="AB6" s="127"/>
      <c r="AC6" s="187"/>
      <c r="AD6" s="174"/>
      <c r="AE6" s="175"/>
      <c r="AF6" s="176"/>
      <c r="AG6" s="187"/>
      <c r="AH6" s="174"/>
      <c r="AI6" s="175"/>
      <c r="AJ6" s="176"/>
      <c r="AK6" s="128" t="str">
        <f>IF(F6="","",IF(学校情報!$T$1=TRUE,"東京陸恊クラブ",学校情報!$D$2))</f>
        <v/>
      </c>
      <c r="AL6" s="95">
        <v>1</v>
      </c>
      <c r="AM6" s="204" t="s">
        <v>3562</v>
      </c>
      <c r="AN6" s="204" t="s">
        <v>477</v>
      </c>
      <c r="AO6" s="93">
        <v>2019</v>
      </c>
      <c r="AP6" s="97" t="s">
        <v>338</v>
      </c>
      <c r="AR6" s="97" t="s">
        <v>75</v>
      </c>
      <c r="AV6" s="97" t="s">
        <v>341</v>
      </c>
      <c r="AW6" s="97" t="s">
        <v>342</v>
      </c>
      <c r="AX6" s="95" t="s">
        <v>2</v>
      </c>
      <c r="AY6" s="95" t="s">
        <v>3556</v>
      </c>
    </row>
    <row r="7" spans="1:51" ht="14.25" customHeight="1" x14ac:dyDescent="0.15">
      <c r="A7" s="95" t="str">
        <f t="shared" si="11"/>
        <v/>
      </c>
      <c r="B7" s="95" t="str">
        <f t="shared" ref="B7:B70" si="13">IF(O7="男",ROW(O7),"")</f>
        <v/>
      </c>
      <c r="C7" s="95" t="str">
        <f t="shared" si="0"/>
        <v/>
      </c>
      <c r="D7" s="95" t="str">
        <f t="shared" si="12"/>
        <v/>
      </c>
      <c r="E7" s="122">
        <v>3</v>
      </c>
      <c r="F7" s="123"/>
      <c r="G7" s="61" t="str">
        <f t="shared" si="1"/>
        <v/>
      </c>
      <c r="H7" s="62" t="str">
        <f t="shared" si="2"/>
        <v/>
      </c>
      <c r="I7" s="61" t="str">
        <f t="shared" si="3"/>
        <v/>
      </c>
      <c r="J7" s="62" t="str">
        <f t="shared" si="4"/>
        <v/>
      </c>
      <c r="K7" s="219" t="str">
        <f t="shared" si="5"/>
        <v/>
      </c>
      <c r="L7" s="219" t="str">
        <f t="shared" si="6"/>
        <v/>
      </c>
      <c r="M7" s="323" t="str">
        <f t="shared" si="7"/>
        <v/>
      </c>
      <c r="N7" s="231" t="str">
        <f t="shared" si="8"/>
        <v/>
      </c>
      <c r="O7" s="231" t="str">
        <f t="shared" si="9"/>
        <v/>
      </c>
      <c r="P7" s="63" t="str">
        <f t="shared" si="10"/>
        <v/>
      </c>
      <c r="Q7" s="124"/>
      <c r="R7" s="125"/>
      <c r="S7" s="126"/>
      <c r="T7" s="127"/>
      <c r="U7" s="124"/>
      <c r="V7" s="125"/>
      <c r="W7" s="126"/>
      <c r="X7" s="127"/>
      <c r="Y7" s="170"/>
      <c r="Z7" s="125"/>
      <c r="AA7" s="126"/>
      <c r="AB7" s="127"/>
      <c r="AC7" s="187"/>
      <c r="AD7" s="174"/>
      <c r="AE7" s="175"/>
      <c r="AF7" s="176"/>
      <c r="AG7" s="187"/>
      <c r="AH7" s="174"/>
      <c r="AI7" s="175"/>
      <c r="AJ7" s="176"/>
      <c r="AK7" s="128" t="str">
        <f>IF(F7="","",IF(学校情報!$T$1=TRUE,"東京陸恊クラブ",学校情報!$D$2))</f>
        <v/>
      </c>
      <c r="AL7" s="95">
        <v>2</v>
      </c>
      <c r="AM7" s="204" t="s">
        <v>3563</v>
      </c>
      <c r="AN7" s="204" t="s">
        <v>499</v>
      </c>
      <c r="AO7" s="93">
        <v>2020</v>
      </c>
      <c r="AP7" s="97" t="s">
        <v>339</v>
      </c>
      <c r="AR7" s="97" t="s">
        <v>346</v>
      </c>
      <c r="AV7" s="97" t="s">
        <v>340</v>
      </c>
      <c r="AW7" s="97" t="s">
        <v>343</v>
      </c>
      <c r="AX7" s="95" t="s">
        <v>0</v>
      </c>
      <c r="AY7" s="95" t="s">
        <v>3557</v>
      </c>
    </row>
    <row r="8" spans="1:51" ht="14.25" customHeight="1" x14ac:dyDescent="0.15">
      <c r="A8" s="95" t="str">
        <f t="shared" si="11"/>
        <v/>
      </c>
      <c r="B8" s="95" t="str">
        <f t="shared" si="13"/>
        <v/>
      </c>
      <c r="C8" s="95" t="str">
        <f t="shared" si="0"/>
        <v/>
      </c>
      <c r="D8" s="95" t="str">
        <f t="shared" si="12"/>
        <v/>
      </c>
      <c r="E8" s="122">
        <v>4</v>
      </c>
      <c r="F8" s="123"/>
      <c r="G8" s="61" t="str">
        <f t="shared" si="1"/>
        <v/>
      </c>
      <c r="H8" s="62" t="str">
        <f t="shared" si="2"/>
        <v/>
      </c>
      <c r="I8" s="61" t="str">
        <f t="shared" si="3"/>
        <v/>
      </c>
      <c r="J8" s="62" t="str">
        <f t="shared" si="4"/>
        <v/>
      </c>
      <c r="K8" s="219" t="str">
        <f t="shared" si="5"/>
        <v/>
      </c>
      <c r="L8" s="219" t="str">
        <f t="shared" si="6"/>
        <v/>
      </c>
      <c r="M8" s="323" t="str">
        <f t="shared" si="7"/>
        <v/>
      </c>
      <c r="N8" s="231" t="str">
        <f t="shared" si="8"/>
        <v/>
      </c>
      <c r="O8" s="231" t="str">
        <f t="shared" si="9"/>
        <v/>
      </c>
      <c r="P8" s="63" t="str">
        <f t="shared" si="10"/>
        <v/>
      </c>
      <c r="Q8" s="124"/>
      <c r="R8" s="125"/>
      <c r="S8" s="126"/>
      <c r="T8" s="127"/>
      <c r="U8" s="124"/>
      <c r="V8" s="125"/>
      <c r="W8" s="126"/>
      <c r="X8" s="127"/>
      <c r="Y8" s="170"/>
      <c r="Z8" s="125"/>
      <c r="AA8" s="126"/>
      <c r="AB8" s="127"/>
      <c r="AC8" s="187"/>
      <c r="AD8" s="174"/>
      <c r="AE8" s="175"/>
      <c r="AF8" s="176"/>
      <c r="AG8" s="187"/>
      <c r="AH8" s="174"/>
      <c r="AI8" s="175"/>
      <c r="AJ8" s="176"/>
      <c r="AK8" s="128" t="str">
        <f>IF(F8="","",IF(学校情報!$T$1=TRUE,"東京陸恊クラブ",学校情報!$D$2))</f>
        <v/>
      </c>
      <c r="AL8" s="93">
        <v>3</v>
      </c>
      <c r="AM8" s="204" t="s">
        <v>3564</v>
      </c>
      <c r="AN8" s="204" t="s">
        <v>478</v>
      </c>
      <c r="AO8" s="93">
        <v>2021</v>
      </c>
      <c r="AR8" s="97" t="s">
        <v>347</v>
      </c>
      <c r="AS8" s="129">
        <v>21</v>
      </c>
      <c r="AV8" s="129" t="s">
        <v>130</v>
      </c>
      <c r="AW8" s="97" t="s">
        <v>285</v>
      </c>
      <c r="AX8" s="95" t="s">
        <v>3</v>
      </c>
      <c r="AY8" s="95" t="s">
        <v>3558</v>
      </c>
    </row>
    <row r="9" spans="1:51" ht="14.25" customHeight="1" thickBot="1" x14ac:dyDescent="0.2">
      <c r="A9" s="95" t="str">
        <f t="shared" si="11"/>
        <v/>
      </c>
      <c r="B9" s="95" t="str">
        <f t="shared" si="13"/>
        <v/>
      </c>
      <c r="C9" s="95" t="str">
        <f t="shared" si="0"/>
        <v/>
      </c>
      <c r="D9" s="95" t="str">
        <f t="shared" si="12"/>
        <v/>
      </c>
      <c r="E9" s="130">
        <v>5</v>
      </c>
      <c r="F9" s="131"/>
      <c r="G9" s="64" t="str">
        <f t="shared" si="1"/>
        <v/>
      </c>
      <c r="H9" s="65" t="str">
        <f t="shared" si="2"/>
        <v/>
      </c>
      <c r="I9" s="64" t="str">
        <f t="shared" si="3"/>
        <v/>
      </c>
      <c r="J9" s="65" t="str">
        <f t="shared" si="4"/>
        <v/>
      </c>
      <c r="K9" s="220" t="str">
        <f t="shared" si="5"/>
        <v/>
      </c>
      <c r="L9" s="220" t="str">
        <f t="shared" si="6"/>
        <v/>
      </c>
      <c r="M9" s="324" t="str">
        <f t="shared" si="7"/>
        <v/>
      </c>
      <c r="N9" s="232" t="str">
        <f t="shared" si="8"/>
        <v/>
      </c>
      <c r="O9" s="232" t="str">
        <f t="shared" si="9"/>
        <v/>
      </c>
      <c r="P9" s="66" t="str">
        <f t="shared" si="10"/>
        <v/>
      </c>
      <c r="Q9" s="132"/>
      <c r="R9" s="133"/>
      <c r="S9" s="134"/>
      <c r="T9" s="135"/>
      <c r="U9" s="132"/>
      <c r="V9" s="133"/>
      <c r="W9" s="134"/>
      <c r="X9" s="135"/>
      <c r="Y9" s="210"/>
      <c r="Z9" s="133"/>
      <c r="AA9" s="134"/>
      <c r="AB9" s="135"/>
      <c r="AC9" s="188"/>
      <c r="AD9" s="177"/>
      <c r="AE9" s="178"/>
      <c r="AF9" s="179"/>
      <c r="AG9" s="188"/>
      <c r="AH9" s="177"/>
      <c r="AI9" s="178"/>
      <c r="AJ9" s="179"/>
      <c r="AK9" s="136" t="str">
        <f>IF(F9="","",IF(学校情報!$T$1=TRUE,"東京陸恊クラブ",学校情報!$D$2))</f>
        <v/>
      </c>
      <c r="AL9" s="93">
        <v>4</v>
      </c>
      <c r="AM9" s="204" t="s">
        <v>3565</v>
      </c>
      <c r="AN9" s="204" t="s">
        <v>500</v>
      </c>
      <c r="AO9" s="93">
        <v>2022</v>
      </c>
      <c r="AR9" s="97" t="s">
        <v>156</v>
      </c>
      <c r="AS9" s="129">
        <v>22</v>
      </c>
      <c r="AT9" s="129"/>
      <c r="AV9" s="97" t="s">
        <v>102</v>
      </c>
      <c r="AW9" s="97" t="s">
        <v>103</v>
      </c>
      <c r="AX9" s="95" t="s">
        <v>4</v>
      </c>
      <c r="AY9" s="95" t="s">
        <v>3559</v>
      </c>
    </row>
    <row r="10" spans="1:51" ht="14.25" customHeight="1" x14ac:dyDescent="0.15">
      <c r="A10" s="95" t="str">
        <f t="shared" si="11"/>
        <v/>
      </c>
      <c r="B10" s="95" t="str">
        <f t="shared" si="13"/>
        <v/>
      </c>
      <c r="C10" s="95" t="str">
        <f t="shared" si="0"/>
        <v/>
      </c>
      <c r="D10" s="95" t="str">
        <f t="shared" si="12"/>
        <v/>
      </c>
      <c r="E10" s="137">
        <v>6</v>
      </c>
      <c r="F10" s="138"/>
      <c r="G10" s="67" t="str">
        <f t="shared" si="1"/>
        <v/>
      </c>
      <c r="H10" s="68" t="str">
        <f t="shared" si="2"/>
        <v/>
      </c>
      <c r="I10" s="67" t="str">
        <f t="shared" si="3"/>
        <v/>
      </c>
      <c r="J10" s="68" t="str">
        <f t="shared" si="4"/>
        <v/>
      </c>
      <c r="K10" s="221" t="str">
        <f t="shared" si="5"/>
        <v/>
      </c>
      <c r="L10" s="221" t="str">
        <f t="shared" si="6"/>
        <v/>
      </c>
      <c r="M10" s="325" t="str">
        <f t="shared" si="7"/>
        <v/>
      </c>
      <c r="N10" s="233" t="str">
        <f t="shared" si="8"/>
        <v/>
      </c>
      <c r="O10" s="234" t="str">
        <f t="shared" si="9"/>
        <v/>
      </c>
      <c r="P10" s="69" t="str">
        <f t="shared" si="10"/>
        <v/>
      </c>
      <c r="Q10" s="139"/>
      <c r="R10" s="140"/>
      <c r="S10" s="141"/>
      <c r="T10" s="142"/>
      <c r="U10" s="117"/>
      <c r="V10" s="140"/>
      <c r="W10" s="141"/>
      <c r="X10" s="142"/>
      <c r="Y10" s="211"/>
      <c r="Z10" s="140"/>
      <c r="AA10" s="141"/>
      <c r="AB10" s="142"/>
      <c r="AC10" s="189"/>
      <c r="AD10" s="180"/>
      <c r="AE10" s="181"/>
      <c r="AF10" s="182"/>
      <c r="AG10" s="189"/>
      <c r="AH10" s="180"/>
      <c r="AI10" s="181"/>
      <c r="AJ10" s="182"/>
      <c r="AK10" s="143" t="str">
        <f>IF(F10="","",IF(学校情報!$T$1=TRUE,"東京陸恊クラブ",学校情報!$D$2))</f>
        <v/>
      </c>
      <c r="AL10" s="95">
        <v>5</v>
      </c>
      <c r="AM10" s="204" t="s">
        <v>3566</v>
      </c>
      <c r="AN10" s="204" t="s">
        <v>479</v>
      </c>
      <c r="AO10" s="93">
        <v>2023</v>
      </c>
      <c r="AR10" s="97" t="s">
        <v>157</v>
      </c>
      <c r="AS10" s="129">
        <v>24</v>
      </c>
      <c r="AT10" s="129"/>
      <c r="AV10" s="129" t="s">
        <v>188</v>
      </c>
      <c r="AW10" s="97" t="s">
        <v>77</v>
      </c>
      <c r="AX10" s="95" t="s">
        <v>355</v>
      </c>
      <c r="AY10" s="95" t="s">
        <v>3560</v>
      </c>
    </row>
    <row r="11" spans="1:51" ht="14.25" customHeight="1" x14ac:dyDescent="0.15">
      <c r="A11" s="95" t="str">
        <f t="shared" si="11"/>
        <v/>
      </c>
      <c r="B11" s="95" t="str">
        <f t="shared" si="13"/>
        <v/>
      </c>
      <c r="C11" s="95" t="str">
        <f t="shared" si="0"/>
        <v/>
      </c>
      <c r="D11" s="95" t="str">
        <f t="shared" si="12"/>
        <v/>
      </c>
      <c r="E11" s="122">
        <v>7</v>
      </c>
      <c r="F11" s="123"/>
      <c r="G11" s="61" t="str">
        <f t="shared" si="1"/>
        <v/>
      </c>
      <c r="H11" s="62" t="str">
        <f t="shared" si="2"/>
        <v/>
      </c>
      <c r="I11" s="61" t="str">
        <f t="shared" si="3"/>
        <v/>
      </c>
      <c r="J11" s="62" t="str">
        <f t="shared" si="4"/>
        <v/>
      </c>
      <c r="K11" s="219" t="str">
        <f t="shared" si="5"/>
        <v/>
      </c>
      <c r="L11" s="219" t="str">
        <f t="shared" si="6"/>
        <v/>
      </c>
      <c r="M11" s="323" t="str">
        <f t="shared" si="7"/>
        <v/>
      </c>
      <c r="N11" s="231" t="str">
        <f t="shared" si="8"/>
        <v/>
      </c>
      <c r="O11" s="231" t="str">
        <f t="shared" si="9"/>
        <v/>
      </c>
      <c r="P11" s="63" t="str">
        <f t="shared" si="10"/>
        <v/>
      </c>
      <c r="Q11" s="124"/>
      <c r="R11" s="125"/>
      <c r="S11" s="126"/>
      <c r="T11" s="127"/>
      <c r="U11" s="124"/>
      <c r="V11" s="125"/>
      <c r="W11" s="126"/>
      <c r="X11" s="127"/>
      <c r="Y11" s="170"/>
      <c r="Z11" s="125"/>
      <c r="AA11" s="126"/>
      <c r="AB11" s="127"/>
      <c r="AC11" s="187"/>
      <c r="AD11" s="174"/>
      <c r="AE11" s="175"/>
      <c r="AF11" s="176"/>
      <c r="AG11" s="187"/>
      <c r="AH11" s="174"/>
      <c r="AI11" s="175"/>
      <c r="AJ11" s="176"/>
      <c r="AK11" s="128" t="str">
        <f>IF(F11="","",IF(学校情報!$T$1=TRUE,"東京陸恊クラブ",学校情報!$D$2))</f>
        <v/>
      </c>
      <c r="AL11" s="95">
        <v>6</v>
      </c>
      <c r="AM11" s="204" t="s">
        <v>4420</v>
      </c>
      <c r="AN11" s="204" t="s">
        <v>4424</v>
      </c>
      <c r="AO11" s="93">
        <v>2024</v>
      </c>
      <c r="AR11" s="97" t="s">
        <v>158</v>
      </c>
      <c r="AS11" s="129">
        <v>25</v>
      </c>
      <c r="AT11" s="129"/>
      <c r="AV11" s="97" t="s">
        <v>189</v>
      </c>
      <c r="AX11" s="95" t="s">
        <v>5</v>
      </c>
      <c r="AY11" s="95" t="s">
        <v>3561</v>
      </c>
    </row>
    <row r="12" spans="1:51" ht="14.25" customHeight="1" x14ac:dyDescent="0.15">
      <c r="A12" s="95" t="str">
        <f t="shared" si="11"/>
        <v/>
      </c>
      <c r="B12" s="95" t="str">
        <f t="shared" si="13"/>
        <v/>
      </c>
      <c r="C12" s="95" t="str">
        <f t="shared" si="0"/>
        <v/>
      </c>
      <c r="D12" s="95" t="str">
        <f>IF(O12="女",ROW(Q12),"")</f>
        <v/>
      </c>
      <c r="E12" s="122">
        <v>8</v>
      </c>
      <c r="F12" s="123"/>
      <c r="G12" s="61" t="str">
        <f t="shared" si="1"/>
        <v/>
      </c>
      <c r="H12" s="62" t="str">
        <f t="shared" si="2"/>
        <v/>
      </c>
      <c r="I12" s="61" t="str">
        <f t="shared" si="3"/>
        <v/>
      </c>
      <c r="J12" s="62" t="str">
        <f t="shared" si="4"/>
        <v/>
      </c>
      <c r="K12" s="219" t="str">
        <f t="shared" si="5"/>
        <v/>
      </c>
      <c r="L12" s="219" t="str">
        <f t="shared" si="6"/>
        <v/>
      </c>
      <c r="M12" s="323" t="str">
        <f t="shared" si="7"/>
        <v/>
      </c>
      <c r="N12" s="231" t="str">
        <f t="shared" si="8"/>
        <v/>
      </c>
      <c r="O12" s="231" t="str">
        <f t="shared" si="9"/>
        <v/>
      </c>
      <c r="P12" s="63" t="str">
        <f t="shared" si="10"/>
        <v/>
      </c>
      <c r="Q12" s="124"/>
      <c r="R12" s="125"/>
      <c r="S12" s="126"/>
      <c r="T12" s="127"/>
      <c r="U12" s="124"/>
      <c r="V12" s="125"/>
      <c r="W12" s="126"/>
      <c r="X12" s="127"/>
      <c r="Y12" s="170"/>
      <c r="Z12" s="125"/>
      <c r="AA12" s="126"/>
      <c r="AB12" s="127"/>
      <c r="AC12" s="187"/>
      <c r="AD12" s="174"/>
      <c r="AE12" s="175"/>
      <c r="AF12" s="176"/>
      <c r="AG12" s="187"/>
      <c r="AH12" s="174"/>
      <c r="AI12" s="175"/>
      <c r="AJ12" s="176"/>
      <c r="AK12" s="128" t="str">
        <f>IF(F12="","",IF(学校情報!$T$1=TRUE,"東京陸恊クラブ",学校情報!$D$2))</f>
        <v/>
      </c>
      <c r="AL12" s="95">
        <v>7</v>
      </c>
      <c r="AM12" s="204" t="s">
        <v>4421</v>
      </c>
      <c r="AN12" s="204" t="s">
        <v>4425</v>
      </c>
      <c r="AO12" s="93">
        <v>2025</v>
      </c>
      <c r="AS12" s="129">
        <v>26</v>
      </c>
      <c r="AV12" s="129" t="s">
        <v>185</v>
      </c>
      <c r="AX12" s="95" t="s">
        <v>3583</v>
      </c>
      <c r="AY12" s="95" t="s">
        <v>3610</v>
      </c>
    </row>
    <row r="13" spans="1:51" ht="14.25" customHeight="1" x14ac:dyDescent="0.15">
      <c r="A13" s="95" t="str">
        <f t="shared" si="11"/>
        <v/>
      </c>
      <c r="B13" s="95" t="str">
        <f t="shared" si="13"/>
        <v/>
      </c>
      <c r="C13" s="95" t="str">
        <f t="shared" si="0"/>
        <v/>
      </c>
      <c r="D13" s="95" t="str">
        <f t="shared" si="12"/>
        <v/>
      </c>
      <c r="E13" s="122">
        <v>9</v>
      </c>
      <c r="F13" s="123"/>
      <c r="G13" s="61" t="str">
        <f t="shared" si="1"/>
        <v/>
      </c>
      <c r="H13" s="62" t="str">
        <f t="shared" si="2"/>
        <v/>
      </c>
      <c r="I13" s="61" t="str">
        <f t="shared" si="3"/>
        <v/>
      </c>
      <c r="J13" s="62" t="str">
        <f t="shared" si="4"/>
        <v/>
      </c>
      <c r="K13" s="219" t="str">
        <f t="shared" si="5"/>
        <v/>
      </c>
      <c r="L13" s="219" t="str">
        <f t="shared" si="6"/>
        <v/>
      </c>
      <c r="M13" s="323" t="str">
        <f t="shared" si="7"/>
        <v/>
      </c>
      <c r="N13" s="231" t="str">
        <f t="shared" si="8"/>
        <v/>
      </c>
      <c r="O13" s="231" t="str">
        <f t="shared" si="9"/>
        <v/>
      </c>
      <c r="P13" s="63" t="str">
        <f t="shared" si="10"/>
        <v/>
      </c>
      <c r="Q13" s="124"/>
      <c r="R13" s="125"/>
      <c r="S13" s="126"/>
      <c r="T13" s="127"/>
      <c r="U13" s="124"/>
      <c r="V13" s="125"/>
      <c r="W13" s="126"/>
      <c r="X13" s="127"/>
      <c r="Y13" s="170"/>
      <c r="Z13" s="125"/>
      <c r="AA13" s="126"/>
      <c r="AB13" s="127"/>
      <c r="AC13" s="187"/>
      <c r="AD13" s="174"/>
      <c r="AE13" s="175"/>
      <c r="AF13" s="176"/>
      <c r="AG13" s="187"/>
      <c r="AH13" s="174"/>
      <c r="AI13" s="175"/>
      <c r="AJ13" s="176"/>
      <c r="AK13" s="128" t="str">
        <f>IF(F13="","",IF(学校情報!$T$1=TRUE,"東京陸恊クラブ",学校情報!$D$2))</f>
        <v/>
      </c>
      <c r="AL13" s="93">
        <v>8</v>
      </c>
      <c r="AM13" s="204" t="s">
        <v>3567</v>
      </c>
      <c r="AN13" s="204" t="s">
        <v>3572</v>
      </c>
      <c r="AO13" s="93">
        <v>2026</v>
      </c>
      <c r="AS13" s="129">
        <v>27</v>
      </c>
      <c r="AV13" s="97" t="s">
        <v>190</v>
      </c>
    </row>
    <row r="14" spans="1:51" ht="14.25" customHeight="1" thickBot="1" x14ac:dyDescent="0.2">
      <c r="A14" s="95" t="str">
        <f t="shared" si="11"/>
        <v/>
      </c>
      <c r="B14" s="95" t="str">
        <f t="shared" si="13"/>
        <v/>
      </c>
      <c r="C14" s="95" t="str">
        <f t="shared" si="0"/>
        <v/>
      </c>
      <c r="D14" s="95" t="str">
        <f t="shared" si="12"/>
        <v/>
      </c>
      <c r="E14" s="144">
        <v>10</v>
      </c>
      <c r="F14" s="145"/>
      <c r="G14" s="70" t="str">
        <f t="shared" si="1"/>
        <v/>
      </c>
      <c r="H14" s="71" t="str">
        <f t="shared" si="2"/>
        <v/>
      </c>
      <c r="I14" s="70" t="str">
        <f t="shared" si="3"/>
        <v/>
      </c>
      <c r="J14" s="71" t="str">
        <f t="shared" si="4"/>
        <v/>
      </c>
      <c r="K14" s="222" t="str">
        <f t="shared" si="5"/>
        <v/>
      </c>
      <c r="L14" s="222" t="str">
        <f t="shared" si="6"/>
        <v/>
      </c>
      <c r="M14" s="326" t="str">
        <f t="shared" si="7"/>
        <v/>
      </c>
      <c r="N14" s="235" t="str">
        <f t="shared" si="8"/>
        <v/>
      </c>
      <c r="O14" s="235" t="str">
        <f t="shared" si="9"/>
        <v/>
      </c>
      <c r="P14" s="72" t="str">
        <f t="shared" si="10"/>
        <v/>
      </c>
      <c r="Q14" s="146"/>
      <c r="R14" s="147"/>
      <c r="S14" s="148"/>
      <c r="T14" s="149"/>
      <c r="U14" s="132"/>
      <c r="V14" s="147"/>
      <c r="W14" s="148"/>
      <c r="X14" s="149"/>
      <c r="Y14" s="212"/>
      <c r="Z14" s="147"/>
      <c r="AA14" s="148"/>
      <c r="AB14" s="149"/>
      <c r="AC14" s="190"/>
      <c r="AD14" s="183"/>
      <c r="AE14" s="184"/>
      <c r="AF14" s="185"/>
      <c r="AG14" s="190"/>
      <c r="AH14" s="183"/>
      <c r="AI14" s="184"/>
      <c r="AJ14" s="185"/>
      <c r="AK14" s="150" t="str">
        <f>IF(F14="","",IF(学校情報!$T$1=TRUE,"東京陸恊クラブ",学校情報!$D$2))</f>
        <v/>
      </c>
      <c r="AL14" s="93">
        <v>9</v>
      </c>
      <c r="AM14" s="204" t="s">
        <v>4422</v>
      </c>
      <c r="AN14" s="204" t="s">
        <v>4426</v>
      </c>
      <c r="AS14" s="129">
        <v>28</v>
      </c>
      <c r="AV14" s="129" t="s">
        <v>191</v>
      </c>
    </row>
    <row r="15" spans="1:51" ht="14.25" customHeight="1" x14ac:dyDescent="0.15">
      <c r="A15" s="95" t="str">
        <f t="shared" si="11"/>
        <v/>
      </c>
      <c r="B15" s="95" t="str">
        <f t="shared" si="13"/>
        <v/>
      </c>
      <c r="C15" s="95" t="str">
        <f t="shared" si="0"/>
        <v/>
      </c>
      <c r="D15" s="95" t="str">
        <f t="shared" si="12"/>
        <v/>
      </c>
      <c r="E15" s="115">
        <v>11</v>
      </c>
      <c r="F15" s="116"/>
      <c r="G15" s="73" t="str">
        <f t="shared" si="1"/>
        <v/>
      </c>
      <c r="H15" s="74" t="str">
        <f t="shared" si="2"/>
        <v/>
      </c>
      <c r="I15" s="73" t="str">
        <f t="shared" si="3"/>
        <v/>
      </c>
      <c r="J15" s="74" t="str">
        <f t="shared" si="4"/>
        <v/>
      </c>
      <c r="K15" s="223" t="str">
        <f t="shared" si="5"/>
        <v/>
      </c>
      <c r="L15" s="223" t="str">
        <f t="shared" si="6"/>
        <v/>
      </c>
      <c r="M15" s="327" t="str">
        <f t="shared" si="7"/>
        <v/>
      </c>
      <c r="N15" s="234" t="str">
        <f t="shared" si="8"/>
        <v/>
      </c>
      <c r="O15" s="234" t="str">
        <f t="shared" si="9"/>
        <v/>
      </c>
      <c r="P15" s="75" t="str">
        <f t="shared" si="10"/>
        <v/>
      </c>
      <c r="Q15" s="117"/>
      <c r="R15" s="118"/>
      <c r="S15" s="119"/>
      <c r="T15" s="120"/>
      <c r="U15" s="117"/>
      <c r="V15" s="118"/>
      <c r="W15" s="119"/>
      <c r="X15" s="120"/>
      <c r="Y15" s="209"/>
      <c r="Z15" s="118"/>
      <c r="AA15" s="119"/>
      <c r="AB15" s="120"/>
      <c r="AC15" s="186"/>
      <c r="AD15" s="171"/>
      <c r="AE15" s="172"/>
      <c r="AF15" s="173"/>
      <c r="AG15" s="186"/>
      <c r="AH15" s="171"/>
      <c r="AI15" s="172"/>
      <c r="AJ15" s="173"/>
      <c r="AK15" s="151" t="str">
        <f>IF(F15="","",IF(学校情報!$T$1=TRUE,"東京陸恊クラブ",学校情報!$D$2))</f>
        <v/>
      </c>
      <c r="AL15" s="95">
        <v>10</v>
      </c>
      <c r="AM15" s="204" t="s">
        <v>3568</v>
      </c>
      <c r="AN15" s="204" t="s">
        <v>3573</v>
      </c>
      <c r="AS15" s="129">
        <v>29</v>
      </c>
      <c r="AV15" s="97" t="s">
        <v>186</v>
      </c>
    </row>
    <row r="16" spans="1:51" ht="14.25" customHeight="1" x14ac:dyDescent="0.15">
      <c r="A16" s="95" t="str">
        <f t="shared" si="11"/>
        <v/>
      </c>
      <c r="B16" s="95" t="str">
        <f t="shared" si="13"/>
        <v/>
      </c>
      <c r="C16" s="95" t="str">
        <f t="shared" si="0"/>
        <v/>
      </c>
      <c r="D16" s="95" t="str">
        <f t="shared" si="12"/>
        <v/>
      </c>
      <c r="E16" s="122">
        <v>12</v>
      </c>
      <c r="F16" s="123"/>
      <c r="G16" s="61" t="str">
        <f t="shared" si="1"/>
        <v/>
      </c>
      <c r="H16" s="62" t="str">
        <f t="shared" si="2"/>
        <v/>
      </c>
      <c r="I16" s="61" t="str">
        <f t="shared" si="3"/>
        <v/>
      </c>
      <c r="J16" s="62" t="str">
        <f t="shared" si="4"/>
        <v/>
      </c>
      <c r="K16" s="219" t="str">
        <f t="shared" si="5"/>
        <v/>
      </c>
      <c r="L16" s="219" t="str">
        <f t="shared" si="6"/>
        <v/>
      </c>
      <c r="M16" s="323" t="str">
        <f t="shared" si="7"/>
        <v/>
      </c>
      <c r="N16" s="231" t="str">
        <f t="shared" si="8"/>
        <v/>
      </c>
      <c r="O16" s="231" t="str">
        <f t="shared" si="9"/>
        <v/>
      </c>
      <c r="P16" s="63" t="str">
        <f t="shared" si="10"/>
        <v/>
      </c>
      <c r="Q16" s="124"/>
      <c r="R16" s="125"/>
      <c r="S16" s="126"/>
      <c r="T16" s="127"/>
      <c r="U16" s="124"/>
      <c r="V16" s="125"/>
      <c r="W16" s="126"/>
      <c r="X16" s="127"/>
      <c r="Y16" s="170"/>
      <c r="Z16" s="125"/>
      <c r="AA16" s="126"/>
      <c r="AB16" s="127"/>
      <c r="AC16" s="187"/>
      <c r="AD16" s="174"/>
      <c r="AE16" s="175"/>
      <c r="AF16" s="176"/>
      <c r="AG16" s="187"/>
      <c r="AH16" s="174"/>
      <c r="AI16" s="175"/>
      <c r="AJ16" s="176"/>
      <c r="AK16" s="128" t="str">
        <f>IF(F16="","",IF(学校情報!$T$1=TRUE,"東京陸恊クラブ",学校情報!$D$2))</f>
        <v/>
      </c>
      <c r="AL16" s="95">
        <v>11</v>
      </c>
      <c r="AM16" s="204" t="s">
        <v>3569</v>
      </c>
      <c r="AN16" s="204" t="s">
        <v>4427</v>
      </c>
      <c r="AS16" s="129">
        <v>30</v>
      </c>
      <c r="AV16" s="129" t="s">
        <v>192</v>
      </c>
    </row>
    <row r="17" spans="1:48" ht="14.25" customHeight="1" x14ac:dyDescent="0.15">
      <c r="A17" s="95" t="str">
        <f t="shared" si="11"/>
        <v/>
      </c>
      <c r="B17" s="95" t="str">
        <f t="shared" si="13"/>
        <v/>
      </c>
      <c r="C17" s="95" t="str">
        <f t="shared" si="0"/>
        <v/>
      </c>
      <c r="D17" s="95" t="str">
        <f t="shared" si="12"/>
        <v/>
      </c>
      <c r="E17" s="122">
        <v>13</v>
      </c>
      <c r="F17" s="123"/>
      <c r="G17" s="61" t="str">
        <f t="shared" si="1"/>
        <v/>
      </c>
      <c r="H17" s="62" t="str">
        <f t="shared" si="2"/>
        <v/>
      </c>
      <c r="I17" s="61" t="str">
        <f t="shared" si="3"/>
        <v/>
      </c>
      <c r="J17" s="62" t="str">
        <f t="shared" si="4"/>
        <v/>
      </c>
      <c r="K17" s="219" t="str">
        <f t="shared" si="5"/>
        <v/>
      </c>
      <c r="L17" s="219" t="str">
        <f t="shared" si="6"/>
        <v/>
      </c>
      <c r="M17" s="323" t="str">
        <f t="shared" si="7"/>
        <v/>
      </c>
      <c r="N17" s="231" t="str">
        <f t="shared" si="8"/>
        <v/>
      </c>
      <c r="O17" s="231" t="str">
        <f t="shared" si="9"/>
        <v/>
      </c>
      <c r="P17" s="63" t="str">
        <f t="shared" si="10"/>
        <v/>
      </c>
      <c r="Q17" s="124"/>
      <c r="R17" s="125"/>
      <c r="S17" s="126"/>
      <c r="T17" s="127"/>
      <c r="U17" s="124"/>
      <c r="V17" s="125"/>
      <c r="W17" s="126"/>
      <c r="X17" s="127"/>
      <c r="Y17" s="170"/>
      <c r="Z17" s="125"/>
      <c r="AA17" s="126"/>
      <c r="AB17" s="127"/>
      <c r="AC17" s="187"/>
      <c r="AD17" s="174"/>
      <c r="AE17" s="175"/>
      <c r="AF17" s="176"/>
      <c r="AG17" s="187"/>
      <c r="AH17" s="174"/>
      <c r="AI17" s="175"/>
      <c r="AJ17" s="176"/>
      <c r="AK17" s="128" t="str">
        <f>IF(F17="","",IF(学校情報!$T$1=TRUE,"東京陸恊クラブ",学校情報!$D$2))</f>
        <v/>
      </c>
      <c r="AL17" s="95">
        <v>12</v>
      </c>
      <c r="AM17" s="204" t="s">
        <v>3570</v>
      </c>
      <c r="AN17" s="204" t="s">
        <v>3574</v>
      </c>
      <c r="AS17" s="129">
        <v>31</v>
      </c>
      <c r="AV17" s="97" t="s">
        <v>187</v>
      </c>
    </row>
    <row r="18" spans="1:48" ht="14.25" customHeight="1" x14ac:dyDescent="0.15">
      <c r="A18" s="95" t="str">
        <f t="shared" si="11"/>
        <v/>
      </c>
      <c r="B18" s="95" t="str">
        <f t="shared" si="13"/>
        <v/>
      </c>
      <c r="C18" s="95" t="str">
        <f t="shared" si="0"/>
        <v/>
      </c>
      <c r="D18" s="95" t="str">
        <f t="shared" si="12"/>
        <v/>
      </c>
      <c r="E18" s="122">
        <v>14</v>
      </c>
      <c r="F18" s="123"/>
      <c r="G18" s="61" t="str">
        <f t="shared" si="1"/>
        <v/>
      </c>
      <c r="H18" s="62" t="str">
        <f t="shared" si="2"/>
        <v/>
      </c>
      <c r="I18" s="61" t="str">
        <f t="shared" si="3"/>
        <v/>
      </c>
      <c r="J18" s="62" t="str">
        <f t="shared" si="4"/>
        <v/>
      </c>
      <c r="K18" s="219" t="str">
        <f t="shared" si="5"/>
        <v/>
      </c>
      <c r="L18" s="219" t="str">
        <f t="shared" si="6"/>
        <v/>
      </c>
      <c r="M18" s="323" t="str">
        <f t="shared" si="7"/>
        <v/>
      </c>
      <c r="N18" s="231" t="str">
        <f t="shared" si="8"/>
        <v/>
      </c>
      <c r="O18" s="231" t="str">
        <f t="shared" si="9"/>
        <v/>
      </c>
      <c r="P18" s="63" t="str">
        <f t="shared" si="10"/>
        <v/>
      </c>
      <c r="Q18" s="124"/>
      <c r="R18" s="125"/>
      <c r="S18" s="126"/>
      <c r="T18" s="127"/>
      <c r="U18" s="124"/>
      <c r="V18" s="125"/>
      <c r="W18" s="126"/>
      <c r="X18" s="127"/>
      <c r="Y18" s="170"/>
      <c r="Z18" s="125"/>
      <c r="AA18" s="126"/>
      <c r="AB18" s="127"/>
      <c r="AC18" s="187"/>
      <c r="AD18" s="174"/>
      <c r="AE18" s="175"/>
      <c r="AF18" s="176"/>
      <c r="AG18" s="187"/>
      <c r="AH18" s="174"/>
      <c r="AI18" s="175"/>
      <c r="AJ18" s="176"/>
      <c r="AK18" s="128" t="str">
        <f>IF(F18="","",IF(学校情報!$T$1=TRUE,"東京陸恊クラブ",学校情報!$D$2))</f>
        <v/>
      </c>
      <c r="AL18" s="93">
        <v>13</v>
      </c>
      <c r="AM18" s="204" t="s">
        <v>3571</v>
      </c>
      <c r="AN18" s="204" t="s">
        <v>3575</v>
      </c>
      <c r="AS18" s="129">
        <v>32</v>
      </c>
      <c r="AV18" s="129" t="s">
        <v>193</v>
      </c>
    </row>
    <row r="19" spans="1:48" ht="14.25" customHeight="1" thickBot="1" x14ac:dyDescent="0.2">
      <c r="A19" s="95" t="str">
        <f t="shared" si="11"/>
        <v/>
      </c>
      <c r="B19" s="95" t="str">
        <f t="shared" si="13"/>
        <v/>
      </c>
      <c r="C19" s="95" t="str">
        <f t="shared" si="0"/>
        <v/>
      </c>
      <c r="D19" s="95" t="str">
        <f t="shared" si="12"/>
        <v/>
      </c>
      <c r="E19" s="130">
        <v>15</v>
      </c>
      <c r="F19" s="131"/>
      <c r="G19" s="64" t="str">
        <f t="shared" si="1"/>
        <v/>
      </c>
      <c r="H19" s="65" t="str">
        <f t="shared" si="2"/>
        <v/>
      </c>
      <c r="I19" s="64" t="str">
        <f t="shared" si="3"/>
        <v/>
      </c>
      <c r="J19" s="65" t="str">
        <f t="shared" si="4"/>
        <v/>
      </c>
      <c r="K19" s="220" t="str">
        <f t="shared" si="5"/>
        <v/>
      </c>
      <c r="L19" s="220" t="str">
        <f t="shared" si="6"/>
        <v/>
      </c>
      <c r="M19" s="324" t="str">
        <f t="shared" si="7"/>
        <v/>
      </c>
      <c r="N19" s="232" t="str">
        <f t="shared" si="8"/>
        <v/>
      </c>
      <c r="O19" s="232" t="str">
        <f t="shared" si="9"/>
        <v/>
      </c>
      <c r="P19" s="66" t="str">
        <f t="shared" si="10"/>
        <v/>
      </c>
      <c r="Q19" s="132"/>
      <c r="R19" s="133"/>
      <c r="S19" s="134"/>
      <c r="T19" s="135"/>
      <c r="U19" s="132"/>
      <c r="V19" s="133"/>
      <c r="W19" s="134"/>
      <c r="X19" s="135"/>
      <c r="Y19" s="210"/>
      <c r="Z19" s="133"/>
      <c r="AA19" s="134"/>
      <c r="AB19" s="135"/>
      <c r="AC19" s="188"/>
      <c r="AD19" s="177"/>
      <c r="AE19" s="178"/>
      <c r="AF19" s="179"/>
      <c r="AG19" s="188"/>
      <c r="AH19" s="177"/>
      <c r="AI19" s="178"/>
      <c r="AJ19" s="179"/>
      <c r="AK19" s="136" t="str">
        <f>IF(F19="","",IF(学校情報!$T$1=TRUE,"東京陸恊クラブ",学校情報!$D$2))</f>
        <v/>
      </c>
      <c r="AL19" s="93">
        <v>14</v>
      </c>
      <c r="AM19" s="204" t="s">
        <v>573</v>
      </c>
      <c r="AN19" s="204" t="s">
        <v>3576</v>
      </c>
      <c r="AS19" s="129">
        <v>33</v>
      </c>
      <c r="AV19" s="97" t="s">
        <v>194</v>
      </c>
    </row>
    <row r="20" spans="1:48" ht="14.25" customHeight="1" x14ac:dyDescent="0.15">
      <c r="A20" s="95" t="str">
        <f t="shared" si="11"/>
        <v/>
      </c>
      <c r="B20" s="95" t="str">
        <f t="shared" si="13"/>
        <v/>
      </c>
      <c r="C20" s="95" t="str">
        <f t="shared" si="0"/>
        <v/>
      </c>
      <c r="D20" s="95" t="str">
        <f t="shared" si="12"/>
        <v/>
      </c>
      <c r="E20" s="137">
        <v>16</v>
      </c>
      <c r="F20" s="138"/>
      <c r="G20" s="67" t="str">
        <f t="shared" si="1"/>
        <v/>
      </c>
      <c r="H20" s="68" t="str">
        <f t="shared" si="2"/>
        <v/>
      </c>
      <c r="I20" s="67" t="str">
        <f t="shared" si="3"/>
        <v/>
      </c>
      <c r="J20" s="68" t="str">
        <f t="shared" si="4"/>
        <v/>
      </c>
      <c r="K20" s="221" t="str">
        <f t="shared" si="5"/>
        <v/>
      </c>
      <c r="L20" s="221" t="str">
        <f t="shared" si="6"/>
        <v/>
      </c>
      <c r="M20" s="325" t="str">
        <f t="shared" si="7"/>
        <v/>
      </c>
      <c r="N20" s="233" t="str">
        <f t="shared" si="8"/>
        <v/>
      </c>
      <c r="O20" s="233" t="str">
        <f t="shared" si="9"/>
        <v/>
      </c>
      <c r="P20" s="69" t="str">
        <f t="shared" si="10"/>
        <v/>
      </c>
      <c r="Q20" s="139"/>
      <c r="R20" s="140"/>
      <c r="S20" s="141"/>
      <c r="T20" s="142"/>
      <c r="U20" s="117"/>
      <c r="V20" s="140"/>
      <c r="W20" s="141"/>
      <c r="X20" s="142"/>
      <c r="Y20" s="211"/>
      <c r="Z20" s="140"/>
      <c r="AA20" s="141"/>
      <c r="AB20" s="142"/>
      <c r="AC20" s="189"/>
      <c r="AD20" s="180"/>
      <c r="AE20" s="181"/>
      <c r="AF20" s="182"/>
      <c r="AG20" s="189"/>
      <c r="AH20" s="180"/>
      <c r="AI20" s="181"/>
      <c r="AJ20" s="182"/>
      <c r="AK20" s="143" t="str">
        <f>IF(F20="","",IF(学校情報!$T$1=TRUE,"東京陸恊クラブ",学校情報!$D$2))</f>
        <v/>
      </c>
      <c r="AL20" s="95">
        <v>15</v>
      </c>
      <c r="AM20" s="204" t="s">
        <v>4423</v>
      </c>
      <c r="AN20" s="204" t="s">
        <v>695</v>
      </c>
      <c r="AS20" s="129">
        <v>34</v>
      </c>
      <c r="AV20" s="129" t="s">
        <v>195</v>
      </c>
    </row>
    <row r="21" spans="1:48" ht="14.25" customHeight="1" x14ac:dyDescent="0.15">
      <c r="A21" s="95" t="str">
        <f t="shared" si="11"/>
        <v/>
      </c>
      <c r="B21" s="95" t="str">
        <f t="shared" si="13"/>
        <v/>
      </c>
      <c r="C21" s="95" t="str">
        <f t="shared" si="0"/>
        <v/>
      </c>
      <c r="D21" s="95" t="str">
        <f t="shared" si="12"/>
        <v/>
      </c>
      <c r="E21" s="122">
        <v>17</v>
      </c>
      <c r="F21" s="123"/>
      <c r="G21" s="61" t="str">
        <f t="shared" si="1"/>
        <v/>
      </c>
      <c r="H21" s="62" t="str">
        <f t="shared" si="2"/>
        <v/>
      </c>
      <c r="I21" s="61" t="str">
        <f t="shared" si="3"/>
        <v/>
      </c>
      <c r="J21" s="62" t="str">
        <f t="shared" si="4"/>
        <v/>
      </c>
      <c r="K21" s="219" t="str">
        <f t="shared" si="5"/>
        <v/>
      </c>
      <c r="L21" s="219" t="str">
        <f t="shared" si="6"/>
        <v/>
      </c>
      <c r="M21" s="323" t="str">
        <f t="shared" si="7"/>
        <v/>
      </c>
      <c r="N21" s="231" t="str">
        <f t="shared" si="8"/>
        <v/>
      </c>
      <c r="O21" s="231" t="str">
        <f t="shared" si="9"/>
        <v/>
      </c>
      <c r="P21" s="63" t="str">
        <f t="shared" si="10"/>
        <v/>
      </c>
      <c r="Q21" s="124"/>
      <c r="R21" s="125"/>
      <c r="S21" s="126"/>
      <c r="T21" s="127"/>
      <c r="U21" s="124"/>
      <c r="V21" s="125"/>
      <c r="W21" s="126"/>
      <c r="X21" s="127"/>
      <c r="Y21" s="170"/>
      <c r="Z21" s="125"/>
      <c r="AA21" s="126"/>
      <c r="AB21" s="127"/>
      <c r="AC21" s="187"/>
      <c r="AD21" s="174"/>
      <c r="AE21" s="175"/>
      <c r="AF21" s="176"/>
      <c r="AG21" s="187"/>
      <c r="AH21" s="174"/>
      <c r="AI21" s="175"/>
      <c r="AJ21" s="176"/>
      <c r="AK21" s="128" t="str">
        <f>IF(F21="","",IF(学校情報!$T$1=TRUE,"東京陸恊クラブ",学校情報!$D$2))</f>
        <v/>
      </c>
      <c r="AL21" s="95">
        <v>16</v>
      </c>
      <c r="AM21" s="204" t="s">
        <v>695</v>
      </c>
      <c r="AN21" s="204" t="s">
        <v>695</v>
      </c>
      <c r="AS21" s="129">
        <v>35</v>
      </c>
      <c r="AV21" s="97" t="s">
        <v>196</v>
      </c>
    </row>
    <row r="22" spans="1:48" ht="14.25" customHeight="1" x14ac:dyDescent="0.15">
      <c r="A22" s="95" t="str">
        <f t="shared" si="11"/>
        <v/>
      </c>
      <c r="B22" s="95" t="str">
        <f t="shared" si="13"/>
        <v/>
      </c>
      <c r="C22" s="95" t="str">
        <f t="shared" si="0"/>
        <v/>
      </c>
      <c r="D22" s="95" t="str">
        <f t="shared" si="12"/>
        <v/>
      </c>
      <c r="E22" s="122">
        <v>18</v>
      </c>
      <c r="F22" s="123"/>
      <c r="G22" s="61" t="str">
        <f t="shared" si="1"/>
        <v/>
      </c>
      <c r="H22" s="62" t="str">
        <f t="shared" si="2"/>
        <v/>
      </c>
      <c r="I22" s="61" t="str">
        <f t="shared" si="3"/>
        <v/>
      </c>
      <c r="J22" s="62" t="str">
        <f t="shared" si="4"/>
        <v/>
      </c>
      <c r="K22" s="219" t="str">
        <f t="shared" si="5"/>
        <v/>
      </c>
      <c r="L22" s="219" t="str">
        <f t="shared" si="6"/>
        <v/>
      </c>
      <c r="M22" s="323" t="str">
        <f t="shared" si="7"/>
        <v/>
      </c>
      <c r="N22" s="231" t="str">
        <f t="shared" si="8"/>
        <v/>
      </c>
      <c r="O22" s="231" t="str">
        <f t="shared" si="9"/>
        <v/>
      </c>
      <c r="P22" s="63" t="str">
        <f t="shared" si="10"/>
        <v/>
      </c>
      <c r="Q22" s="124"/>
      <c r="R22" s="125"/>
      <c r="S22" s="126"/>
      <c r="T22" s="127"/>
      <c r="U22" s="124"/>
      <c r="V22" s="125"/>
      <c r="W22" s="126"/>
      <c r="X22" s="127"/>
      <c r="Y22" s="170"/>
      <c r="Z22" s="125"/>
      <c r="AA22" s="126"/>
      <c r="AB22" s="127"/>
      <c r="AC22" s="187"/>
      <c r="AD22" s="174"/>
      <c r="AE22" s="175"/>
      <c r="AF22" s="176"/>
      <c r="AG22" s="187"/>
      <c r="AH22" s="174"/>
      <c r="AI22" s="175"/>
      <c r="AJ22" s="176"/>
      <c r="AK22" s="128" t="str">
        <f>IF(F22="","",IF(学校情報!$T$1=TRUE,"東京陸恊クラブ",学校情報!$D$2))</f>
        <v/>
      </c>
      <c r="AL22" s="95">
        <v>17</v>
      </c>
      <c r="AM22" s="204" t="s">
        <v>695</v>
      </c>
      <c r="AN22" s="204" t="s">
        <v>695</v>
      </c>
      <c r="AS22" s="129"/>
      <c r="AV22" s="129" t="s">
        <v>197</v>
      </c>
    </row>
    <row r="23" spans="1:48" ht="14.25" customHeight="1" x14ac:dyDescent="0.15">
      <c r="A23" s="95" t="str">
        <f t="shared" si="11"/>
        <v/>
      </c>
      <c r="B23" s="95" t="str">
        <f t="shared" si="13"/>
        <v/>
      </c>
      <c r="C23" s="95" t="str">
        <f t="shared" si="0"/>
        <v/>
      </c>
      <c r="D23" s="95" t="str">
        <f t="shared" si="12"/>
        <v/>
      </c>
      <c r="E23" s="122">
        <v>19</v>
      </c>
      <c r="F23" s="123"/>
      <c r="G23" s="61" t="str">
        <f t="shared" si="1"/>
        <v/>
      </c>
      <c r="H23" s="62" t="str">
        <f t="shared" si="2"/>
        <v/>
      </c>
      <c r="I23" s="61" t="str">
        <f t="shared" si="3"/>
        <v/>
      </c>
      <c r="J23" s="62" t="str">
        <f t="shared" si="4"/>
        <v/>
      </c>
      <c r="K23" s="219" t="str">
        <f t="shared" si="5"/>
        <v/>
      </c>
      <c r="L23" s="219" t="str">
        <f t="shared" si="6"/>
        <v/>
      </c>
      <c r="M23" s="323" t="str">
        <f t="shared" si="7"/>
        <v/>
      </c>
      <c r="N23" s="231" t="str">
        <f t="shared" si="8"/>
        <v/>
      </c>
      <c r="O23" s="231" t="str">
        <f t="shared" si="9"/>
        <v/>
      </c>
      <c r="P23" s="63" t="str">
        <f t="shared" si="10"/>
        <v/>
      </c>
      <c r="Q23" s="124"/>
      <c r="R23" s="125"/>
      <c r="S23" s="126"/>
      <c r="T23" s="127"/>
      <c r="U23" s="124"/>
      <c r="V23" s="125"/>
      <c r="W23" s="126"/>
      <c r="X23" s="127"/>
      <c r="Y23" s="170"/>
      <c r="Z23" s="125"/>
      <c r="AA23" s="126"/>
      <c r="AB23" s="127"/>
      <c r="AC23" s="187"/>
      <c r="AD23" s="174"/>
      <c r="AE23" s="175"/>
      <c r="AF23" s="176"/>
      <c r="AG23" s="187"/>
      <c r="AH23" s="174"/>
      <c r="AI23" s="175"/>
      <c r="AJ23" s="176"/>
      <c r="AK23" s="128" t="str">
        <f>IF(F23="","",IF(学校情報!$T$1=TRUE,"東京陸恊クラブ",学校情報!$D$2))</f>
        <v/>
      </c>
      <c r="AL23" s="93">
        <v>18</v>
      </c>
      <c r="AM23" s="204" t="s">
        <v>695</v>
      </c>
      <c r="AN23" s="204" t="s">
        <v>695</v>
      </c>
      <c r="AS23" s="129"/>
      <c r="AV23" s="97" t="s">
        <v>198</v>
      </c>
    </row>
    <row r="24" spans="1:48" ht="14.25" customHeight="1" thickBot="1" x14ac:dyDescent="0.2">
      <c r="A24" s="95" t="str">
        <f t="shared" si="11"/>
        <v/>
      </c>
      <c r="B24" s="95" t="str">
        <f t="shared" si="13"/>
        <v/>
      </c>
      <c r="C24" s="95" t="str">
        <f t="shared" si="0"/>
        <v/>
      </c>
      <c r="D24" s="95" t="str">
        <f t="shared" si="12"/>
        <v/>
      </c>
      <c r="E24" s="144">
        <v>20</v>
      </c>
      <c r="F24" s="145"/>
      <c r="G24" s="70" t="str">
        <f t="shared" si="1"/>
        <v/>
      </c>
      <c r="H24" s="71" t="str">
        <f t="shared" si="2"/>
        <v/>
      </c>
      <c r="I24" s="70" t="str">
        <f t="shared" si="3"/>
        <v/>
      </c>
      <c r="J24" s="71" t="str">
        <f t="shared" si="4"/>
        <v/>
      </c>
      <c r="K24" s="222" t="str">
        <f t="shared" si="5"/>
        <v/>
      </c>
      <c r="L24" s="222" t="str">
        <f t="shared" si="6"/>
        <v/>
      </c>
      <c r="M24" s="326" t="str">
        <f t="shared" si="7"/>
        <v/>
      </c>
      <c r="N24" s="235" t="str">
        <f t="shared" si="8"/>
        <v/>
      </c>
      <c r="O24" s="235" t="str">
        <f t="shared" si="9"/>
        <v/>
      </c>
      <c r="P24" s="72" t="str">
        <f t="shared" si="10"/>
        <v/>
      </c>
      <c r="Q24" s="146"/>
      <c r="R24" s="147"/>
      <c r="S24" s="148"/>
      <c r="T24" s="149"/>
      <c r="U24" s="132"/>
      <c r="V24" s="147"/>
      <c r="W24" s="148"/>
      <c r="X24" s="149"/>
      <c r="Y24" s="212"/>
      <c r="Z24" s="147"/>
      <c r="AA24" s="148"/>
      <c r="AB24" s="149"/>
      <c r="AC24" s="190"/>
      <c r="AD24" s="183"/>
      <c r="AE24" s="184"/>
      <c r="AF24" s="185"/>
      <c r="AG24" s="190"/>
      <c r="AH24" s="183"/>
      <c r="AI24" s="184"/>
      <c r="AJ24" s="185"/>
      <c r="AK24" s="150" t="str">
        <f>IF(F24="","",IF(学校情報!$T$1=TRUE,"東京陸恊クラブ",学校情報!$D$2))</f>
        <v/>
      </c>
      <c r="AL24" s="93">
        <v>19</v>
      </c>
      <c r="AM24" s="204" t="s">
        <v>695</v>
      </c>
      <c r="AN24" s="204" t="s">
        <v>695</v>
      </c>
      <c r="AS24" s="129"/>
      <c r="AV24" s="129" t="s">
        <v>199</v>
      </c>
    </row>
    <row r="25" spans="1:48" ht="14.25" customHeight="1" x14ac:dyDescent="0.15">
      <c r="A25" s="95" t="str">
        <f t="shared" si="11"/>
        <v/>
      </c>
      <c r="B25" s="95" t="str">
        <f t="shared" si="13"/>
        <v/>
      </c>
      <c r="C25" s="95" t="str">
        <f t="shared" si="0"/>
        <v/>
      </c>
      <c r="D25" s="95" t="str">
        <f t="shared" si="12"/>
        <v/>
      </c>
      <c r="E25" s="115">
        <v>21</v>
      </c>
      <c r="F25" s="116"/>
      <c r="G25" s="73" t="str">
        <f t="shared" si="1"/>
        <v/>
      </c>
      <c r="H25" s="74" t="str">
        <f t="shared" si="2"/>
        <v/>
      </c>
      <c r="I25" s="73" t="str">
        <f t="shared" si="3"/>
        <v/>
      </c>
      <c r="J25" s="74" t="str">
        <f t="shared" si="4"/>
        <v/>
      </c>
      <c r="K25" s="223" t="str">
        <f t="shared" si="5"/>
        <v/>
      </c>
      <c r="L25" s="223" t="str">
        <f t="shared" si="6"/>
        <v/>
      </c>
      <c r="M25" s="327" t="str">
        <f t="shared" si="7"/>
        <v/>
      </c>
      <c r="N25" s="234" t="str">
        <f t="shared" si="8"/>
        <v/>
      </c>
      <c r="O25" s="234" t="str">
        <f t="shared" si="9"/>
        <v/>
      </c>
      <c r="P25" s="75" t="str">
        <f t="shared" si="10"/>
        <v/>
      </c>
      <c r="Q25" s="117"/>
      <c r="R25" s="118"/>
      <c r="S25" s="119"/>
      <c r="T25" s="120"/>
      <c r="U25" s="117"/>
      <c r="V25" s="118"/>
      <c r="W25" s="119"/>
      <c r="X25" s="120"/>
      <c r="Y25" s="209"/>
      <c r="Z25" s="118"/>
      <c r="AA25" s="119"/>
      <c r="AB25" s="120"/>
      <c r="AC25" s="186"/>
      <c r="AD25" s="171"/>
      <c r="AE25" s="172"/>
      <c r="AF25" s="173"/>
      <c r="AG25" s="186"/>
      <c r="AH25" s="171"/>
      <c r="AI25" s="172"/>
      <c r="AJ25" s="173"/>
      <c r="AK25" s="151" t="str">
        <f>IF(F25="","",IF(学校情報!$T$1=TRUE,"東京陸恊クラブ",学校情報!$D$2))</f>
        <v/>
      </c>
      <c r="AL25" s="95">
        <v>20</v>
      </c>
      <c r="AM25" s="204" t="s">
        <v>695</v>
      </c>
      <c r="AN25" s="204" t="s">
        <v>695</v>
      </c>
      <c r="AS25" s="129"/>
      <c r="AV25" s="97" t="s">
        <v>200</v>
      </c>
    </row>
    <row r="26" spans="1:48" ht="14.25" customHeight="1" x14ac:dyDescent="0.15">
      <c r="A26" s="95" t="str">
        <f t="shared" si="11"/>
        <v/>
      </c>
      <c r="B26" s="95" t="str">
        <f t="shared" si="13"/>
        <v/>
      </c>
      <c r="C26" s="95" t="str">
        <f t="shared" si="0"/>
        <v/>
      </c>
      <c r="D26" s="95" t="str">
        <f t="shared" si="12"/>
        <v/>
      </c>
      <c r="E26" s="122">
        <v>22</v>
      </c>
      <c r="F26" s="123"/>
      <c r="G26" s="61" t="str">
        <f t="shared" si="1"/>
        <v/>
      </c>
      <c r="H26" s="62" t="str">
        <f t="shared" si="2"/>
        <v/>
      </c>
      <c r="I26" s="61" t="str">
        <f t="shared" si="3"/>
        <v/>
      </c>
      <c r="J26" s="62" t="str">
        <f t="shared" si="4"/>
        <v/>
      </c>
      <c r="K26" s="219" t="str">
        <f t="shared" si="5"/>
        <v/>
      </c>
      <c r="L26" s="219" t="str">
        <f t="shared" si="6"/>
        <v/>
      </c>
      <c r="M26" s="323" t="str">
        <f t="shared" si="7"/>
        <v/>
      </c>
      <c r="N26" s="231" t="str">
        <f t="shared" si="8"/>
        <v/>
      </c>
      <c r="O26" s="231" t="str">
        <f t="shared" si="9"/>
        <v/>
      </c>
      <c r="P26" s="63" t="str">
        <f t="shared" si="10"/>
        <v/>
      </c>
      <c r="Q26" s="124"/>
      <c r="R26" s="125"/>
      <c r="S26" s="126"/>
      <c r="T26" s="127"/>
      <c r="U26" s="124"/>
      <c r="V26" s="125"/>
      <c r="W26" s="126"/>
      <c r="X26" s="127"/>
      <c r="Y26" s="170"/>
      <c r="Z26" s="125"/>
      <c r="AA26" s="126"/>
      <c r="AB26" s="127"/>
      <c r="AC26" s="187"/>
      <c r="AD26" s="174"/>
      <c r="AE26" s="175"/>
      <c r="AF26" s="176"/>
      <c r="AG26" s="187"/>
      <c r="AH26" s="174"/>
      <c r="AI26" s="175"/>
      <c r="AJ26" s="176"/>
      <c r="AK26" s="128" t="str">
        <f>IF(F26="","",IF(学校情報!$T$1=TRUE,"東京陸恊クラブ",学校情報!$D$2))</f>
        <v/>
      </c>
      <c r="AL26" s="95">
        <v>21</v>
      </c>
      <c r="AM26" s="204" t="s">
        <v>695</v>
      </c>
      <c r="AN26" s="204" t="s">
        <v>695</v>
      </c>
      <c r="AS26" s="129"/>
      <c r="AV26" s="129" t="s">
        <v>201</v>
      </c>
    </row>
    <row r="27" spans="1:48" ht="14.25" customHeight="1" x14ac:dyDescent="0.15">
      <c r="A27" s="95" t="str">
        <f t="shared" si="11"/>
        <v/>
      </c>
      <c r="B27" s="95" t="str">
        <f t="shared" si="13"/>
        <v/>
      </c>
      <c r="C27" s="95" t="str">
        <f t="shared" si="0"/>
        <v/>
      </c>
      <c r="D27" s="95" t="str">
        <f t="shared" si="12"/>
        <v/>
      </c>
      <c r="E27" s="122">
        <v>23</v>
      </c>
      <c r="F27" s="123"/>
      <c r="G27" s="61" t="str">
        <f t="shared" si="1"/>
        <v/>
      </c>
      <c r="H27" s="62" t="str">
        <f t="shared" si="2"/>
        <v/>
      </c>
      <c r="I27" s="61" t="str">
        <f t="shared" si="3"/>
        <v/>
      </c>
      <c r="J27" s="62" t="str">
        <f t="shared" si="4"/>
        <v/>
      </c>
      <c r="K27" s="219" t="str">
        <f t="shared" si="5"/>
        <v/>
      </c>
      <c r="L27" s="219" t="str">
        <f t="shared" si="6"/>
        <v/>
      </c>
      <c r="M27" s="323" t="str">
        <f t="shared" si="7"/>
        <v/>
      </c>
      <c r="N27" s="231" t="str">
        <f t="shared" si="8"/>
        <v/>
      </c>
      <c r="O27" s="231" t="str">
        <f t="shared" si="9"/>
        <v/>
      </c>
      <c r="P27" s="63" t="str">
        <f t="shared" si="10"/>
        <v/>
      </c>
      <c r="Q27" s="124"/>
      <c r="R27" s="125"/>
      <c r="S27" s="126"/>
      <c r="T27" s="127"/>
      <c r="U27" s="124"/>
      <c r="V27" s="125"/>
      <c r="W27" s="126"/>
      <c r="X27" s="127"/>
      <c r="Y27" s="170"/>
      <c r="Z27" s="125"/>
      <c r="AA27" s="126"/>
      <c r="AB27" s="127"/>
      <c r="AC27" s="187"/>
      <c r="AD27" s="174"/>
      <c r="AE27" s="175"/>
      <c r="AF27" s="176"/>
      <c r="AG27" s="187"/>
      <c r="AH27" s="174"/>
      <c r="AI27" s="175"/>
      <c r="AJ27" s="176"/>
      <c r="AK27" s="128" t="str">
        <f>IF(F27="","",IF(学校情報!$T$1=TRUE,"東京陸恊クラブ",学校情報!$D$2))</f>
        <v/>
      </c>
      <c r="AL27" s="95">
        <v>22</v>
      </c>
      <c r="AM27" s="204" t="s">
        <v>695</v>
      </c>
      <c r="AN27" s="204" t="s">
        <v>695</v>
      </c>
      <c r="AS27" s="129"/>
      <c r="AV27" s="97" t="s">
        <v>202</v>
      </c>
    </row>
    <row r="28" spans="1:48" ht="14.25" customHeight="1" x14ac:dyDescent="0.15">
      <c r="A28" s="95" t="str">
        <f t="shared" si="11"/>
        <v/>
      </c>
      <c r="B28" s="95" t="str">
        <f t="shared" si="13"/>
        <v/>
      </c>
      <c r="C28" s="95" t="str">
        <f t="shared" si="0"/>
        <v/>
      </c>
      <c r="D28" s="95" t="str">
        <f t="shared" si="12"/>
        <v/>
      </c>
      <c r="E28" s="122">
        <v>24</v>
      </c>
      <c r="F28" s="123"/>
      <c r="G28" s="61" t="str">
        <f t="shared" si="1"/>
        <v/>
      </c>
      <c r="H28" s="62" t="str">
        <f t="shared" si="2"/>
        <v/>
      </c>
      <c r="I28" s="61" t="str">
        <f t="shared" si="3"/>
        <v/>
      </c>
      <c r="J28" s="62" t="str">
        <f t="shared" si="4"/>
        <v/>
      </c>
      <c r="K28" s="219" t="str">
        <f t="shared" si="5"/>
        <v/>
      </c>
      <c r="L28" s="219" t="str">
        <f t="shared" si="6"/>
        <v/>
      </c>
      <c r="M28" s="323" t="str">
        <f t="shared" si="7"/>
        <v/>
      </c>
      <c r="N28" s="231" t="str">
        <f t="shared" si="8"/>
        <v/>
      </c>
      <c r="O28" s="231" t="str">
        <f t="shared" si="9"/>
        <v/>
      </c>
      <c r="P28" s="63" t="str">
        <f t="shared" si="10"/>
        <v/>
      </c>
      <c r="Q28" s="124"/>
      <c r="R28" s="125"/>
      <c r="S28" s="126"/>
      <c r="T28" s="127"/>
      <c r="U28" s="124"/>
      <c r="V28" s="125"/>
      <c r="W28" s="126"/>
      <c r="X28" s="127"/>
      <c r="Y28" s="170"/>
      <c r="Z28" s="125"/>
      <c r="AA28" s="126"/>
      <c r="AB28" s="127"/>
      <c r="AC28" s="187"/>
      <c r="AD28" s="174"/>
      <c r="AE28" s="175"/>
      <c r="AF28" s="176"/>
      <c r="AG28" s="187"/>
      <c r="AH28" s="174"/>
      <c r="AI28" s="175"/>
      <c r="AJ28" s="176"/>
      <c r="AK28" s="128" t="str">
        <f>IF(F28="","",IF(学校情報!$T$1=TRUE,"東京陸恊クラブ",学校情報!$D$2))</f>
        <v/>
      </c>
      <c r="AL28" s="93">
        <v>23</v>
      </c>
      <c r="AM28" s="97" t="s">
        <v>695</v>
      </c>
      <c r="AN28" s="97" t="s">
        <v>695</v>
      </c>
      <c r="AS28" s="129"/>
      <c r="AV28" s="129" t="s">
        <v>203</v>
      </c>
    </row>
    <row r="29" spans="1:48" ht="14.25" customHeight="1" thickBot="1" x14ac:dyDescent="0.2">
      <c r="A29" s="95" t="str">
        <f t="shared" si="11"/>
        <v/>
      </c>
      <c r="B29" s="95" t="str">
        <f t="shared" si="13"/>
        <v/>
      </c>
      <c r="C29" s="95" t="str">
        <f t="shared" si="0"/>
        <v/>
      </c>
      <c r="D29" s="95" t="str">
        <f t="shared" si="12"/>
        <v/>
      </c>
      <c r="E29" s="130">
        <v>25</v>
      </c>
      <c r="F29" s="131"/>
      <c r="G29" s="64" t="str">
        <f t="shared" si="1"/>
        <v/>
      </c>
      <c r="H29" s="65" t="str">
        <f t="shared" si="2"/>
        <v/>
      </c>
      <c r="I29" s="64" t="str">
        <f t="shared" si="3"/>
        <v/>
      </c>
      <c r="J29" s="65" t="str">
        <f t="shared" si="4"/>
        <v/>
      </c>
      <c r="K29" s="220" t="str">
        <f t="shared" si="5"/>
        <v/>
      </c>
      <c r="L29" s="220" t="str">
        <f t="shared" si="6"/>
        <v/>
      </c>
      <c r="M29" s="324" t="str">
        <f t="shared" si="7"/>
        <v/>
      </c>
      <c r="N29" s="232" t="str">
        <f t="shared" si="8"/>
        <v/>
      </c>
      <c r="O29" s="232" t="str">
        <f t="shared" si="9"/>
        <v/>
      </c>
      <c r="P29" s="66" t="str">
        <f t="shared" si="10"/>
        <v/>
      </c>
      <c r="Q29" s="132"/>
      <c r="R29" s="133"/>
      <c r="S29" s="134"/>
      <c r="T29" s="135"/>
      <c r="U29" s="132"/>
      <c r="V29" s="133"/>
      <c r="W29" s="134"/>
      <c r="X29" s="135"/>
      <c r="Y29" s="210"/>
      <c r="Z29" s="133"/>
      <c r="AA29" s="134"/>
      <c r="AB29" s="135"/>
      <c r="AC29" s="188"/>
      <c r="AD29" s="177"/>
      <c r="AE29" s="178"/>
      <c r="AF29" s="179"/>
      <c r="AG29" s="188"/>
      <c r="AH29" s="177"/>
      <c r="AI29" s="178"/>
      <c r="AJ29" s="179"/>
      <c r="AK29" s="136" t="str">
        <f>IF(F29="","",IF(学校情報!$T$1=TRUE,"東京陸恊クラブ",学校情報!$D$2))</f>
        <v/>
      </c>
      <c r="AL29" s="93">
        <v>24</v>
      </c>
      <c r="AM29" s="97" t="s">
        <v>695</v>
      </c>
      <c r="AN29" s="97" t="s">
        <v>695</v>
      </c>
      <c r="AS29" s="129"/>
      <c r="AV29" s="97" t="s">
        <v>204</v>
      </c>
    </row>
    <row r="30" spans="1:48" ht="14.25" customHeight="1" x14ac:dyDescent="0.15">
      <c r="A30" s="95" t="str">
        <f t="shared" si="11"/>
        <v/>
      </c>
      <c r="B30" s="95" t="str">
        <f t="shared" si="13"/>
        <v/>
      </c>
      <c r="C30" s="95" t="str">
        <f t="shared" si="0"/>
        <v/>
      </c>
      <c r="D30" s="95" t="str">
        <f t="shared" si="12"/>
        <v/>
      </c>
      <c r="E30" s="137">
        <v>26</v>
      </c>
      <c r="F30" s="138"/>
      <c r="G30" s="67" t="str">
        <f t="shared" si="1"/>
        <v/>
      </c>
      <c r="H30" s="68" t="str">
        <f t="shared" si="2"/>
        <v/>
      </c>
      <c r="I30" s="67" t="str">
        <f t="shared" si="3"/>
        <v/>
      </c>
      <c r="J30" s="68" t="str">
        <f t="shared" si="4"/>
        <v/>
      </c>
      <c r="K30" s="221" t="str">
        <f t="shared" si="5"/>
        <v/>
      </c>
      <c r="L30" s="221" t="str">
        <f t="shared" si="6"/>
        <v/>
      </c>
      <c r="M30" s="325" t="str">
        <f t="shared" si="7"/>
        <v/>
      </c>
      <c r="N30" s="233" t="str">
        <f t="shared" si="8"/>
        <v/>
      </c>
      <c r="O30" s="233" t="str">
        <f t="shared" si="9"/>
        <v/>
      </c>
      <c r="P30" s="69" t="str">
        <f t="shared" si="10"/>
        <v/>
      </c>
      <c r="Q30" s="139"/>
      <c r="R30" s="140"/>
      <c r="S30" s="141"/>
      <c r="T30" s="142"/>
      <c r="U30" s="117"/>
      <c r="V30" s="140"/>
      <c r="W30" s="141"/>
      <c r="X30" s="142"/>
      <c r="Y30" s="211"/>
      <c r="Z30" s="140"/>
      <c r="AA30" s="141"/>
      <c r="AB30" s="142"/>
      <c r="AC30" s="189"/>
      <c r="AD30" s="180"/>
      <c r="AE30" s="181"/>
      <c r="AF30" s="182"/>
      <c r="AG30" s="189"/>
      <c r="AH30" s="180"/>
      <c r="AI30" s="181"/>
      <c r="AJ30" s="182"/>
      <c r="AK30" s="143" t="str">
        <f>IF(F30="","",IF(学校情報!$T$1=TRUE,"東京陸恊クラブ",学校情報!$D$2))</f>
        <v/>
      </c>
      <c r="AL30" s="95">
        <v>25</v>
      </c>
      <c r="AM30" s="97" t="s">
        <v>695</v>
      </c>
      <c r="AN30" s="97" t="s">
        <v>695</v>
      </c>
      <c r="AS30" s="129"/>
      <c r="AV30" s="129" t="s">
        <v>205</v>
      </c>
    </row>
    <row r="31" spans="1:48" ht="14.25" customHeight="1" x14ac:dyDescent="0.15">
      <c r="A31" s="95" t="str">
        <f t="shared" si="11"/>
        <v/>
      </c>
      <c r="B31" s="95" t="str">
        <f t="shared" si="13"/>
        <v/>
      </c>
      <c r="C31" s="95" t="str">
        <f t="shared" si="0"/>
        <v/>
      </c>
      <c r="D31" s="95" t="str">
        <f t="shared" si="12"/>
        <v/>
      </c>
      <c r="E31" s="122">
        <v>27</v>
      </c>
      <c r="F31" s="123"/>
      <c r="G31" s="61" t="str">
        <f t="shared" si="1"/>
        <v/>
      </c>
      <c r="H31" s="62" t="str">
        <f t="shared" si="2"/>
        <v/>
      </c>
      <c r="I31" s="61" t="str">
        <f t="shared" si="3"/>
        <v/>
      </c>
      <c r="J31" s="62" t="str">
        <f t="shared" si="4"/>
        <v/>
      </c>
      <c r="K31" s="219" t="str">
        <f t="shared" si="5"/>
        <v/>
      </c>
      <c r="L31" s="219" t="str">
        <f t="shared" si="6"/>
        <v/>
      </c>
      <c r="M31" s="323" t="str">
        <f t="shared" si="7"/>
        <v/>
      </c>
      <c r="N31" s="231" t="str">
        <f t="shared" si="8"/>
        <v/>
      </c>
      <c r="O31" s="231" t="str">
        <f t="shared" si="9"/>
        <v/>
      </c>
      <c r="P31" s="63" t="str">
        <f t="shared" si="10"/>
        <v/>
      </c>
      <c r="Q31" s="124"/>
      <c r="R31" s="125"/>
      <c r="S31" s="126"/>
      <c r="T31" s="127"/>
      <c r="U31" s="124"/>
      <c r="V31" s="125"/>
      <c r="W31" s="126"/>
      <c r="X31" s="127"/>
      <c r="Y31" s="170"/>
      <c r="Z31" s="125"/>
      <c r="AA31" s="126"/>
      <c r="AB31" s="127"/>
      <c r="AC31" s="187"/>
      <c r="AD31" s="174"/>
      <c r="AE31" s="175"/>
      <c r="AF31" s="176"/>
      <c r="AG31" s="187"/>
      <c r="AH31" s="174"/>
      <c r="AI31" s="175"/>
      <c r="AJ31" s="176"/>
      <c r="AK31" s="128" t="str">
        <f>IF(F31="","",IF(学校情報!$T$1=TRUE,"東京陸恊クラブ",学校情報!$D$2))</f>
        <v/>
      </c>
      <c r="AL31" s="95">
        <v>26</v>
      </c>
      <c r="AS31" s="129"/>
      <c r="AV31" s="97" t="s">
        <v>206</v>
      </c>
    </row>
    <row r="32" spans="1:48" ht="14.25" customHeight="1" x14ac:dyDescent="0.15">
      <c r="A32" s="95" t="str">
        <f t="shared" si="11"/>
        <v/>
      </c>
      <c r="B32" s="95" t="str">
        <f t="shared" si="13"/>
        <v/>
      </c>
      <c r="C32" s="95" t="str">
        <f t="shared" si="0"/>
        <v/>
      </c>
      <c r="D32" s="95" t="str">
        <f t="shared" si="12"/>
        <v/>
      </c>
      <c r="E32" s="122">
        <v>28</v>
      </c>
      <c r="F32" s="123"/>
      <c r="G32" s="61" t="str">
        <f t="shared" si="1"/>
        <v/>
      </c>
      <c r="H32" s="62" t="str">
        <f t="shared" si="2"/>
        <v/>
      </c>
      <c r="I32" s="61" t="str">
        <f t="shared" si="3"/>
        <v/>
      </c>
      <c r="J32" s="62" t="str">
        <f t="shared" si="4"/>
        <v/>
      </c>
      <c r="K32" s="219" t="str">
        <f t="shared" si="5"/>
        <v/>
      </c>
      <c r="L32" s="219" t="str">
        <f t="shared" si="6"/>
        <v/>
      </c>
      <c r="M32" s="323" t="str">
        <f t="shared" si="7"/>
        <v/>
      </c>
      <c r="N32" s="231" t="str">
        <f t="shared" si="8"/>
        <v/>
      </c>
      <c r="O32" s="231" t="str">
        <f t="shared" si="9"/>
        <v/>
      </c>
      <c r="P32" s="63" t="str">
        <f t="shared" si="10"/>
        <v/>
      </c>
      <c r="Q32" s="124"/>
      <c r="R32" s="125"/>
      <c r="S32" s="126"/>
      <c r="T32" s="127"/>
      <c r="U32" s="124"/>
      <c r="V32" s="125"/>
      <c r="W32" s="126"/>
      <c r="X32" s="127"/>
      <c r="Y32" s="170"/>
      <c r="Z32" s="125"/>
      <c r="AA32" s="126"/>
      <c r="AB32" s="127"/>
      <c r="AC32" s="187"/>
      <c r="AD32" s="174"/>
      <c r="AE32" s="175"/>
      <c r="AF32" s="176"/>
      <c r="AG32" s="187"/>
      <c r="AH32" s="174"/>
      <c r="AI32" s="175"/>
      <c r="AJ32" s="176"/>
      <c r="AK32" s="128" t="str">
        <f>IF(F32="","",IF(学校情報!$T$1=TRUE,"東京陸恊クラブ",学校情報!$D$2))</f>
        <v/>
      </c>
      <c r="AL32" s="95">
        <v>27</v>
      </c>
      <c r="AS32" s="129"/>
      <c r="AV32" s="129" t="s">
        <v>207</v>
      </c>
    </row>
    <row r="33" spans="1:48" ht="14.25" customHeight="1" x14ac:dyDescent="0.15">
      <c r="A33" s="95" t="str">
        <f t="shared" si="11"/>
        <v/>
      </c>
      <c r="B33" s="95" t="str">
        <f t="shared" si="13"/>
        <v/>
      </c>
      <c r="C33" s="95" t="str">
        <f t="shared" si="0"/>
        <v/>
      </c>
      <c r="D33" s="95" t="str">
        <f t="shared" si="12"/>
        <v/>
      </c>
      <c r="E33" s="122">
        <v>29</v>
      </c>
      <c r="F33" s="123"/>
      <c r="G33" s="61" t="str">
        <f t="shared" si="1"/>
        <v/>
      </c>
      <c r="H33" s="62" t="str">
        <f t="shared" si="2"/>
        <v/>
      </c>
      <c r="I33" s="61" t="str">
        <f t="shared" si="3"/>
        <v/>
      </c>
      <c r="J33" s="62" t="str">
        <f t="shared" si="4"/>
        <v/>
      </c>
      <c r="K33" s="219" t="str">
        <f t="shared" si="5"/>
        <v/>
      </c>
      <c r="L33" s="219" t="str">
        <f t="shared" si="6"/>
        <v/>
      </c>
      <c r="M33" s="323" t="str">
        <f t="shared" si="7"/>
        <v/>
      </c>
      <c r="N33" s="231" t="str">
        <f t="shared" si="8"/>
        <v/>
      </c>
      <c r="O33" s="231" t="str">
        <f t="shared" si="9"/>
        <v/>
      </c>
      <c r="P33" s="63" t="str">
        <f t="shared" si="10"/>
        <v/>
      </c>
      <c r="Q33" s="124"/>
      <c r="R33" s="125"/>
      <c r="S33" s="126"/>
      <c r="T33" s="127"/>
      <c r="U33" s="124"/>
      <c r="V33" s="125"/>
      <c r="W33" s="126"/>
      <c r="X33" s="127"/>
      <c r="Y33" s="170"/>
      <c r="Z33" s="125"/>
      <c r="AA33" s="126"/>
      <c r="AB33" s="127"/>
      <c r="AC33" s="187"/>
      <c r="AD33" s="174"/>
      <c r="AE33" s="175"/>
      <c r="AF33" s="176"/>
      <c r="AG33" s="187"/>
      <c r="AH33" s="174"/>
      <c r="AI33" s="175"/>
      <c r="AJ33" s="176"/>
      <c r="AK33" s="128" t="str">
        <f>IF(F33="","",IF(学校情報!$T$1=TRUE,"東京陸恊クラブ",学校情報!$D$2))</f>
        <v/>
      </c>
      <c r="AL33" s="93">
        <v>28</v>
      </c>
      <c r="AS33" s="129"/>
      <c r="AV33" s="97" t="s">
        <v>208</v>
      </c>
    </row>
    <row r="34" spans="1:48" ht="14.25" customHeight="1" thickBot="1" x14ac:dyDescent="0.2">
      <c r="A34" s="95" t="str">
        <f t="shared" si="11"/>
        <v/>
      </c>
      <c r="B34" s="95" t="str">
        <f t="shared" si="13"/>
        <v/>
      </c>
      <c r="C34" s="95" t="str">
        <f t="shared" si="0"/>
        <v/>
      </c>
      <c r="D34" s="95" t="str">
        <f t="shared" si="12"/>
        <v/>
      </c>
      <c r="E34" s="144">
        <v>30</v>
      </c>
      <c r="F34" s="145"/>
      <c r="G34" s="70" t="str">
        <f t="shared" si="1"/>
        <v/>
      </c>
      <c r="H34" s="71" t="str">
        <f t="shared" si="2"/>
        <v/>
      </c>
      <c r="I34" s="70" t="str">
        <f t="shared" si="3"/>
        <v/>
      </c>
      <c r="J34" s="71" t="str">
        <f t="shared" si="4"/>
        <v/>
      </c>
      <c r="K34" s="222" t="str">
        <f t="shared" si="5"/>
        <v/>
      </c>
      <c r="L34" s="222" t="str">
        <f t="shared" si="6"/>
        <v/>
      </c>
      <c r="M34" s="326" t="str">
        <f t="shared" si="7"/>
        <v/>
      </c>
      <c r="N34" s="235" t="str">
        <f t="shared" si="8"/>
        <v/>
      </c>
      <c r="O34" s="235" t="str">
        <f t="shared" si="9"/>
        <v/>
      </c>
      <c r="P34" s="72" t="str">
        <f t="shared" si="10"/>
        <v/>
      </c>
      <c r="Q34" s="146"/>
      <c r="R34" s="147"/>
      <c r="S34" s="148"/>
      <c r="T34" s="149"/>
      <c r="U34" s="132"/>
      <c r="V34" s="147"/>
      <c r="W34" s="148"/>
      <c r="X34" s="149"/>
      <c r="Y34" s="212"/>
      <c r="Z34" s="147"/>
      <c r="AA34" s="148"/>
      <c r="AB34" s="149"/>
      <c r="AC34" s="190"/>
      <c r="AD34" s="183"/>
      <c r="AE34" s="184"/>
      <c r="AF34" s="185"/>
      <c r="AG34" s="190"/>
      <c r="AH34" s="183"/>
      <c r="AI34" s="184"/>
      <c r="AJ34" s="185"/>
      <c r="AK34" s="150" t="str">
        <f>IF(F34="","",IF(学校情報!$T$1=TRUE,"東京陸恊クラブ",学校情報!$D$2))</f>
        <v/>
      </c>
      <c r="AL34" s="93">
        <v>29</v>
      </c>
      <c r="AS34" s="129"/>
      <c r="AV34" s="129" t="s">
        <v>209</v>
      </c>
    </row>
    <row r="35" spans="1:48" ht="14.25" customHeight="1" x14ac:dyDescent="0.15">
      <c r="A35" s="95" t="str">
        <f t="shared" si="11"/>
        <v/>
      </c>
      <c r="B35" s="95" t="str">
        <f t="shared" si="13"/>
        <v/>
      </c>
      <c r="C35" s="95" t="str">
        <f t="shared" si="0"/>
        <v/>
      </c>
      <c r="D35" s="95" t="str">
        <f t="shared" si="12"/>
        <v/>
      </c>
      <c r="E35" s="115">
        <v>31</v>
      </c>
      <c r="F35" s="116"/>
      <c r="G35" s="73" t="str">
        <f t="shared" si="1"/>
        <v/>
      </c>
      <c r="H35" s="74" t="str">
        <f t="shared" si="2"/>
        <v/>
      </c>
      <c r="I35" s="73" t="str">
        <f t="shared" si="3"/>
        <v/>
      </c>
      <c r="J35" s="74" t="str">
        <f t="shared" si="4"/>
        <v/>
      </c>
      <c r="K35" s="223" t="str">
        <f t="shared" si="5"/>
        <v/>
      </c>
      <c r="L35" s="223" t="str">
        <f t="shared" si="6"/>
        <v/>
      </c>
      <c r="M35" s="327" t="str">
        <f t="shared" si="7"/>
        <v/>
      </c>
      <c r="N35" s="234" t="str">
        <f t="shared" si="8"/>
        <v/>
      </c>
      <c r="O35" s="234" t="str">
        <f t="shared" si="9"/>
        <v/>
      </c>
      <c r="P35" s="75" t="str">
        <f t="shared" si="10"/>
        <v/>
      </c>
      <c r="Q35" s="117"/>
      <c r="R35" s="118"/>
      <c r="S35" s="119"/>
      <c r="T35" s="120"/>
      <c r="U35" s="117"/>
      <c r="V35" s="118"/>
      <c r="W35" s="119"/>
      <c r="X35" s="120"/>
      <c r="Y35" s="209"/>
      <c r="Z35" s="118"/>
      <c r="AA35" s="119"/>
      <c r="AB35" s="120"/>
      <c r="AC35" s="186"/>
      <c r="AD35" s="171"/>
      <c r="AE35" s="172"/>
      <c r="AF35" s="173"/>
      <c r="AG35" s="186"/>
      <c r="AH35" s="171"/>
      <c r="AI35" s="172"/>
      <c r="AJ35" s="173"/>
      <c r="AK35" s="151" t="str">
        <f>IF(F35="","",IF(学校情報!$T$1=TRUE,"東京陸恊クラブ",学校情報!$D$2))</f>
        <v/>
      </c>
      <c r="AL35" s="95">
        <v>30</v>
      </c>
      <c r="AS35" s="129"/>
      <c r="AV35" s="97" t="s">
        <v>210</v>
      </c>
    </row>
    <row r="36" spans="1:48" ht="14.25" customHeight="1" x14ac:dyDescent="0.15">
      <c r="A36" s="95" t="str">
        <f t="shared" si="11"/>
        <v/>
      </c>
      <c r="B36" s="95" t="str">
        <f t="shared" si="13"/>
        <v/>
      </c>
      <c r="C36" s="95" t="str">
        <f t="shared" si="0"/>
        <v/>
      </c>
      <c r="D36" s="95" t="str">
        <f t="shared" si="12"/>
        <v/>
      </c>
      <c r="E36" s="122">
        <v>32</v>
      </c>
      <c r="F36" s="123"/>
      <c r="G36" s="61" t="str">
        <f t="shared" si="1"/>
        <v/>
      </c>
      <c r="H36" s="62" t="str">
        <f t="shared" si="2"/>
        <v/>
      </c>
      <c r="I36" s="61" t="str">
        <f t="shared" si="3"/>
        <v/>
      </c>
      <c r="J36" s="62" t="str">
        <f t="shared" si="4"/>
        <v/>
      </c>
      <c r="K36" s="219" t="str">
        <f t="shared" si="5"/>
        <v/>
      </c>
      <c r="L36" s="219" t="str">
        <f t="shared" si="6"/>
        <v/>
      </c>
      <c r="M36" s="323" t="str">
        <f t="shared" si="7"/>
        <v/>
      </c>
      <c r="N36" s="231" t="str">
        <f t="shared" si="8"/>
        <v/>
      </c>
      <c r="O36" s="231" t="str">
        <f t="shared" si="9"/>
        <v/>
      </c>
      <c r="P36" s="63" t="str">
        <f t="shared" si="10"/>
        <v/>
      </c>
      <c r="Q36" s="124"/>
      <c r="R36" s="125"/>
      <c r="S36" s="126"/>
      <c r="T36" s="127"/>
      <c r="U36" s="124"/>
      <c r="V36" s="125"/>
      <c r="W36" s="126"/>
      <c r="X36" s="127"/>
      <c r="Y36" s="170"/>
      <c r="Z36" s="125"/>
      <c r="AA36" s="126"/>
      <c r="AB36" s="127"/>
      <c r="AC36" s="187"/>
      <c r="AD36" s="174"/>
      <c r="AE36" s="175"/>
      <c r="AF36" s="176"/>
      <c r="AG36" s="187"/>
      <c r="AH36" s="174"/>
      <c r="AI36" s="175"/>
      <c r="AJ36" s="176"/>
      <c r="AK36" s="128" t="str">
        <f>IF(F36="","",IF(学校情報!$T$1=TRUE,"東京陸恊クラブ",学校情報!$D$2))</f>
        <v/>
      </c>
      <c r="AL36" s="95">
        <v>31</v>
      </c>
      <c r="AS36" s="129"/>
      <c r="AV36" s="129" t="s">
        <v>211</v>
      </c>
    </row>
    <row r="37" spans="1:48" ht="14.25" customHeight="1" x14ac:dyDescent="0.15">
      <c r="A37" s="95" t="str">
        <f t="shared" si="11"/>
        <v/>
      </c>
      <c r="B37" s="95" t="str">
        <f t="shared" si="13"/>
        <v/>
      </c>
      <c r="C37" s="95" t="str">
        <f t="shared" si="0"/>
        <v/>
      </c>
      <c r="D37" s="95" t="str">
        <f t="shared" ref="D37:D68" si="14">IF(O37="女",ROW(Q37),"")</f>
        <v/>
      </c>
      <c r="E37" s="122">
        <v>33</v>
      </c>
      <c r="F37" s="123"/>
      <c r="G37" s="61" t="str">
        <f t="shared" ref="G37:G68" si="15">IF($F37="","",IF(ISERROR(VLOOKUP($F37,氏名データ,5,0)),"",VLOOKUP($F37,氏名データ,5,0)))</f>
        <v/>
      </c>
      <c r="H37" s="62" t="str">
        <f t="shared" ref="H37:H68" si="16">IF($F37="","",IF(ISERROR(VLOOKUP($F37,氏名データ,6,0)),"",VLOOKUP($F37,氏名データ,6,0)))</f>
        <v/>
      </c>
      <c r="I37" s="61" t="str">
        <f t="shared" ref="I37:I68" si="17">IF($F37="","",IF(ISERROR(VLOOKUP($F37,氏名データ,7,0)),"",ASC(VLOOKUP($F37,氏名データ,7,0))))</f>
        <v/>
      </c>
      <c r="J37" s="62" t="str">
        <f t="shared" ref="J37:J68" si="18">IF($F37="","",IF(ISERROR(VLOOKUP($F37,氏名データ,8,0)),"",ASC(VLOOKUP($F37,氏名データ,8,0))))</f>
        <v/>
      </c>
      <c r="K37" s="219" t="str">
        <f t="shared" ref="K37:K68" si="19">IF($F37="","",IF(ISERROR(VLOOKUP($F37,氏名データ,9,0)),"",VLOOKUP($F37,氏名データ,9,0)))</f>
        <v/>
      </c>
      <c r="L37" s="219" t="str">
        <f t="shared" ref="L37:L68" si="20">IF($F37="","",IF(ISERROR(VLOOKUP($F37,氏名データ,10,0)),"",VLOOKUP($F37,氏名データ,10,0)))</f>
        <v/>
      </c>
      <c r="M37" s="323" t="str">
        <f t="shared" ref="M37:M68" si="21">IF($F37="","",IF(ISERROR(VLOOKUP($F37,氏名データ,13,0)),"",VLOOKUP($F37,氏名データ,12,0)))</f>
        <v/>
      </c>
      <c r="N37" s="231" t="str">
        <f t="shared" ref="N37:N68" si="22">IF($F37="","",IF(ISERROR(VLOOKUP($F37,氏名データ,13,0)),"",VLOOKUP($F37,氏名データ,13,0)))</f>
        <v/>
      </c>
      <c r="O37" s="231" t="str">
        <f t="shared" ref="O37:O68" si="23">IF($F37="","",IF(ISERROR(VLOOKUP($F37,氏名データ,11,0)),"",VLOOKUP($F37,氏名データ,11,0)))</f>
        <v/>
      </c>
      <c r="P37" s="63" t="str">
        <f t="shared" ref="P37:P68" si="24">IF($F37="","",IF(ISERROR(VLOOKUP($F37,氏名データ,14,0)),"",VLOOKUP($F37,氏名データ,14,0)))</f>
        <v/>
      </c>
      <c r="Q37" s="124"/>
      <c r="R37" s="125"/>
      <c r="S37" s="126"/>
      <c r="T37" s="127"/>
      <c r="U37" s="124"/>
      <c r="V37" s="125"/>
      <c r="W37" s="126"/>
      <c r="X37" s="127"/>
      <c r="Y37" s="170"/>
      <c r="Z37" s="125"/>
      <c r="AA37" s="126"/>
      <c r="AB37" s="127"/>
      <c r="AC37" s="187"/>
      <c r="AD37" s="174"/>
      <c r="AE37" s="175"/>
      <c r="AF37" s="176"/>
      <c r="AG37" s="187"/>
      <c r="AH37" s="174"/>
      <c r="AI37" s="175"/>
      <c r="AJ37" s="176"/>
      <c r="AK37" s="128" t="str">
        <f>IF(F37="","",IF(学校情報!$T$1=TRUE,"東京陸恊クラブ",学校情報!$D$2))</f>
        <v/>
      </c>
      <c r="AL37" s="95">
        <v>32</v>
      </c>
      <c r="AS37" s="129"/>
      <c r="AV37" s="97" t="s">
        <v>212</v>
      </c>
    </row>
    <row r="38" spans="1:48" ht="14.25" customHeight="1" x14ac:dyDescent="0.15">
      <c r="A38" s="95" t="str">
        <f t="shared" si="11"/>
        <v/>
      </c>
      <c r="B38" s="95" t="str">
        <f t="shared" si="13"/>
        <v/>
      </c>
      <c r="C38" s="95" t="str">
        <f t="shared" si="0"/>
        <v/>
      </c>
      <c r="D38" s="95" t="str">
        <f t="shared" si="14"/>
        <v/>
      </c>
      <c r="E38" s="122">
        <v>34</v>
      </c>
      <c r="F38" s="123"/>
      <c r="G38" s="61" t="str">
        <f t="shared" si="15"/>
        <v/>
      </c>
      <c r="H38" s="62" t="str">
        <f t="shared" si="16"/>
        <v/>
      </c>
      <c r="I38" s="61" t="str">
        <f t="shared" si="17"/>
        <v/>
      </c>
      <c r="J38" s="62" t="str">
        <f t="shared" si="18"/>
        <v/>
      </c>
      <c r="K38" s="219" t="str">
        <f t="shared" si="19"/>
        <v/>
      </c>
      <c r="L38" s="219" t="str">
        <f t="shared" si="20"/>
        <v/>
      </c>
      <c r="M38" s="323" t="str">
        <f t="shared" si="21"/>
        <v/>
      </c>
      <c r="N38" s="231" t="str">
        <f t="shared" si="22"/>
        <v/>
      </c>
      <c r="O38" s="231" t="str">
        <f t="shared" si="23"/>
        <v/>
      </c>
      <c r="P38" s="63" t="str">
        <f t="shared" si="24"/>
        <v/>
      </c>
      <c r="Q38" s="124"/>
      <c r="R38" s="125"/>
      <c r="S38" s="126"/>
      <c r="T38" s="127"/>
      <c r="U38" s="124"/>
      <c r="V38" s="125"/>
      <c r="W38" s="126"/>
      <c r="X38" s="127"/>
      <c r="Y38" s="170"/>
      <c r="Z38" s="125"/>
      <c r="AA38" s="126"/>
      <c r="AB38" s="127"/>
      <c r="AC38" s="187"/>
      <c r="AD38" s="174"/>
      <c r="AE38" s="175"/>
      <c r="AF38" s="176"/>
      <c r="AG38" s="187"/>
      <c r="AH38" s="174"/>
      <c r="AI38" s="175"/>
      <c r="AJ38" s="176"/>
      <c r="AK38" s="128" t="str">
        <f>IF(F38="","",IF(学校情報!$T$1=TRUE,"東京陸恊クラブ",学校情報!$D$2))</f>
        <v/>
      </c>
      <c r="AL38" s="93">
        <v>33</v>
      </c>
      <c r="AS38" s="129"/>
      <c r="AV38" s="129" t="s">
        <v>213</v>
      </c>
    </row>
    <row r="39" spans="1:48" ht="14.25" customHeight="1" thickBot="1" x14ac:dyDescent="0.2">
      <c r="A39" s="95" t="str">
        <f t="shared" si="11"/>
        <v/>
      </c>
      <c r="B39" s="95" t="str">
        <f t="shared" si="13"/>
        <v/>
      </c>
      <c r="C39" s="95" t="str">
        <f t="shared" si="0"/>
        <v/>
      </c>
      <c r="D39" s="95" t="str">
        <f t="shared" si="14"/>
        <v/>
      </c>
      <c r="E39" s="130">
        <v>35</v>
      </c>
      <c r="F39" s="131"/>
      <c r="G39" s="64" t="str">
        <f t="shared" si="15"/>
        <v/>
      </c>
      <c r="H39" s="65" t="str">
        <f t="shared" si="16"/>
        <v/>
      </c>
      <c r="I39" s="64" t="str">
        <f t="shared" si="17"/>
        <v/>
      </c>
      <c r="J39" s="65" t="str">
        <f t="shared" si="18"/>
        <v/>
      </c>
      <c r="K39" s="220" t="str">
        <f t="shared" si="19"/>
        <v/>
      </c>
      <c r="L39" s="220" t="str">
        <f t="shared" si="20"/>
        <v/>
      </c>
      <c r="M39" s="324" t="str">
        <f t="shared" si="21"/>
        <v/>
      </c>
      <c r="N39" s="232" t="str">
        <f t="shared" si="22"/>
        <v/>
      </c>
      <c r="O39" s="232" t="str">
        <f t="shared" si="23"/>
        <v/>
      </c>
      <c r="P39" s="66" t="str">
        <f t="shared" si="24"/>
        <v/>
      </c>
      <c r="Q39" s="132"/>
      <c r="R39" s="133"/>
      <c r="S39" s="134"/>
      <c r="T39" s="135"/>
      <c r="U39" s="132"/>
      <c r="V39" s="133"/>
      <c r="W39" s="134"/>
      <c r="X39" s="135"/>
      <c r="Y39" s="210"/>
      <c r="Z39" s="133"/>
      <c r="AA39" s="134"/>
      <c r="AB39" s="135"/>
      <c r="AC39" s="188"/>
      <c r="AD39" s="177"/>
      <c r="AE39" s="178"/>
      <c r="AF39" s="179"/>
      <c r="AG39" s="188"/>
      <c r="AH39" s="177"/>
      <c r="AI39" s="178"/>
      <c r="AJ39" s="179"/>
      <c r="AK39" s="136" t="str">
        <f>IF(F39="","",IF(学校情報!$T$1=TRUE,"東京陸恊クラブ",学校情報!$D$2))</f>
        <v/>
      </c>
      <c r="AL39" s="93">
        <v>34</v>
      </c>
      <c r="AS39" s="129"/>
      <c r="AV39" s="97" t="s">
        <v>214</v>
      </c>
    </row>
    <row r="40" spans="1:48" ht="14.25" customHeight="1" x14ac:dyDescent="0.15">
      <c r="A40" s="95" t="str">
        <f t="shared" si="11"/>
        <v/>
      </c>
      <c r="B40" s="95" t="str">
        <f t="shared" si="13"/>
        <v/>
      </c>
      <c r="C40" s="95" t="str">
        <f t="shared" si="0"/>
        <v/>
      </c>
      <c r="D40" s="95" t="str">
        <f t="shared" si="14"/>
        <v/>
      </c>
      <c r="E40" s="137">
        <v>36</v>
      </c>
      <c r="F40" s="138"/>
      <c r="G40" s="67" t="str">
        <f t="shared" si="15"/>
        <v/>
      </c>
      <c r="H40" s="68" t="str">
        <f t="shared" si="16"/>
        <v/>
      </c>
      <c r="I40" s="67" t="str">
        <f t="shared" si="17"/>
        <v/>
      </c>
      <c r="J40" s="68" t="str">
        <f t="shared" si="18"/>
        <v/>
      </c>
      <c r="K40" s="221" t="str">
        <f t="shared" si="19"/>
        <v/>
      </c>
      <c r="L40" s="221" t="str">
        <f t="shared" si="20"/>
        <v/>
      </c>
      <c r="M40" s="325" t="str">
        <f t="shared" si="21"/>
        <v/>
      </c>
      <c r="N40" s="233" t="str">
        <f t="shared" si="22"/>
        <v/>
      </c>
      <c r="O40" s="233" t="str">
        <f t="shared" si="23"/>
        <v/>
      </c>
      <c r="P40" s="69" t="str">
        <f t="shared" si="24"/>
        <v/>
      </c>
      <c r="Q40" s="139"/>
      <c r="R40" s="140"/>
      <c r="S40" s="141"/>
      <c r="T40" s="142"/>
      <c r="U40" s="117"/>
      <c r="V40" s="140"/>
      <c r="W40" s="141"/>
      <c r="X40" s="142"/>
      <c r="Y40" s="211"/>
      <c r="Z40" s="140"/>
      <c r="AA40" s="141"/>
      <c r="AB40" s="142"/>
      <c r="AC40" s="189"/>
      <c r="AD40" s="180"/>
      <c r="AE40" s="181"/>
      <c r="AF40" s="182"/>
      <c r="AG40" s="189"/>
      <c r="AH40" s="180"/>
      <c r="AI40" s="181"/>
      <c r="AJ40" s="182"/>
      <c r="AK40" s="143" t="str">
        <f>IF(F40="","",IF(学校情報!$T$1=TRUE,"東京陸恊クラブ",学校情報!$D$2))</f>
        <v/>
      </c>
      <c r="AL40" s="93"/>
      <c r="AS40" s="129"/>
      <c r="AV40" s="129" t="s">
        <v>215</v>
      </c>
    </row>
    <row r="41" spans="1:48" ht="14.25" customHeight="1" x14ac:dyDescent="0.15">
      <c r="A41" s="95" t="str">
        <f t="shared" si="11"/>
        <v/>
      </c>
      <c r="B41" s="95" t="str">
        <f t="shared" si="13"/>
        <v/>
      </c>
      <c r="C41" s="95" t="str">
        <f t="shared" si="0"/>
        <v/>
      </c>
      <c r="D41" s="95" t="str">
        <f t="shared" si="14"/>
        <v/>
      </c>
      <c r="E41" s="122">
        <v>37</v>
      </c>
      <c r="F41" s="123"/>
      <c r="G41" s="61" t="str">
        <f t="shared" si="15"/>
        <v/>
      </c>
      <c r="H41" s="62" t="str">
        <f t="shared" si="16"/>
        <v/>
      </c>
      <c r="I41" s="61" t="str">
        <f t="shared" si="17"/>
        <v/>
      </c>
      <c r="J41" s="62" t="str">
        <f t="shared" si="18"/>
        <v/>
      </c>
      <c r="K41" s="219" t="str">
        <f t="shared" si="19"/>
        <v/>
      </c>
      <c r="L41" s="219" t="str">
        <f t="shared" si="20"/>
        <v/>
      </c>
      <c r="M41" s="323" t="str">
        <f t="shared" si="21"/>
        <v/>
      </c>
      <c r="N41" s="231" t="str">
        <f t="shared" si="22"/>
        <v/>
      </c>
      <c r="O41" s="231" t="str">
        <f t="shared" si="23"/>
        <v/>
      </c>
      <c r="P41" s="63" t="str">
        <f t="shared" si="24"/>
        <v/>
      </c>
      <c r="Q41" s="124"/>
      <c r="R41" s="125"/>
      <c r="S41" s="126"/>
      <c r="T41" s="127"/>
      <c r="U41" s="124"/>
      <c r="V41" s="125"/>
      <c r="W41" s="126"/>
      <c r="X41" s="127"/>
      <c r="Y41" s="170"/>
      <c r="Z41" s="125"/>
      <c r="AA41" s="126"/>
      <c r="AB41" s="127"/>
      <c r="AC41" s="187"/>
      <c r="AD41" s="174"/>
      <c r="AE41" s="175"/>
      <c r="AF41" s="176"/>
      <c r="AG41" s="187"/>
      <c r="AH41" s="174"/>
      <c r="AI41" s="175"/>
      <c r="AJ41" s="176"/>
      <c r="AK41" s="128" t="str">
        <f>IF(F41="","",IF(学校情報!$T$1=TRUE,"東京陸恊クラブ",学校情報!$D$2))</f>
        <v/>
      </c>
      <c r="AL41" s="93"/>
      <c r="AS41" s="129"/>
      <c r="AV41" s="97" t="s">
        <v>216</v>
      </c>
    </row>
    <row r="42" spans="1:48" ht="14.25" customHeight="1" x14ac:dyDescent="0.15">
      <c r="A42" s="95" t="str">
        <f t="shared" si="11"/>
        <v/>
      </c>
      <c r="B42" s="95" t="str">
        <f t="shared" si="13"/>
        <v/>
      </c>
      <c r="C42" s="95" t="str">
        <f t="shared" si="0"/>
        <v/>
      </c>
      <c r="D42" s="95" t="str">
        <f t="shared" si="14"/>
        <v/>
      </c>
      <c r="E42" s="122">
        <v>38</v>
      </c>
      <c r="F42" s="123"/>
      <c r="G42" s="61" t="str">
        <f t="shared" si="15"/>
        <v/>
      </c>
      <c r="H42" s="62" t="str">
        <f t="shared" si="16"/>
        <v/>
      </c>
      <c r="I42" s="61" t="str">
        <f t="shared" si="17"/>
        <v/>
      </c>
      <c r="J42" s="62" t="str">
        <f t="shared" si="18"/>
        <v/>
      </c>
      <c r="K42" s="219" t="str">
        <f t="shared" si="19"/>
        <v/>
      </c>
      <c r="L42" s="219" t="str">
        <f t="shared" si="20"/>
        <v/>
      </c>
      <c r="M42" s="323" t="str">
        <f t="shared" si="21"/>
        <v/>
      </c>
      <c r="N42" s="231" t="str">
        <f t="shared" si="22"/>
        <v/>
      </c>
      <c r="O42" s="231" t="str">
        <f t="shared" si="23"/>
        <v/>
      </c>
      <c r="P42" s="63" t="str">
        <f t="shared" si="24"/>
        <v/>
      </c>
      <c r="Q42" s="124"/>
      <c r="R42" s="125"/>
      <c r="S42" s="126"/>
      <c r="T42" s="127"/>
      <c r="U42" s="124"/>
      <c r="V42" s="125"/>
      <c r="W42" s="126"/>
      <c r="X42" s="127"/>
      <c r="Y42" s="170"/>
      <c r="Z42" s="125"/>
      <c r="AA42" s="126"/>
      <c r="AB42" s="127"/>
      <c r="AC42" s="187"/>
      <c r="AD42" s="174"/>
      <c r="AE42" s="175"/>
      <c r="AF42" s="176"/>
      <c r="AG42" s="187"/>
      <c r="AH42" s="174"/>
      <c r="AI42" s="175"/>
      <c r="AJ42" s="176"/>
      <c r="AK42" s="128" t="str">
        <f>IF(F42="","",IF(学校情報!$T$1=TRUE,"東京陸恊クラブ",学校情報!$D$2))</f>
        <v/>
      </c>
      <c r="AL42" s="93"/>
      <c r="AS42" s="129"/>
      <c r="AV42" s="129" t="s">
        <v>217</v>
      </c>
    </row>
    <row r="43" spans="1:48" ht="14.25" customHeight="1" x14ac:dyDescent="0.15">
      <c r="A43" s="95" t="str">
        <f t="shared" si="11"/>
        <v/>
      </c>
      <c r="B43" s="95" t="str">
        <f t="shared" si="13"/>
        <v/>
      </c>
      <c r="C43" s="95" t="str">
        <f t="shared" si="0"/>
        <v/>
      </c>
      <c r="D43" s="95" t="str">
        <f t="shared" si="14"/>
        <v/>
      </c>
      <c r="E43" s="122">
        <v>39</v>
      </c>
      <c r="F43" s="123"/>
      <c r="G43" s="61" t="str">
        <f t="shared" si="15"/>
        <v/>
      </c>
      <c r="H43" s="62" t="str">
        <f t="shared" si="16"/>
        <v/>
      </c>
      <c r="I43" s="61" t="str">
        <f t="shared" si="17"/>
        <v/>
      </c>
      <c r="J43" s="62" t="str">
        <f t="shared" si="18"/>
        <v/>
      </c>
      <c r="K43" s="219" t="str">
        <f t="shared" si="19"/>
        <v/>
      </c>
      <c r="L43" s="219" t="str">
        <f t="shared" si="20"/>
        <v/>
      </c>
      <c r="M43" s="323" t="str">
        <f t="shared" si="21"/>
        <v/>
      </c>
      <c r="N43" s="231" t="str">
        <f t="shared" si="22"/>
        <v/>
      </c>
      <c r="O43" s="231" t="str">
        <f t="shared" si="23"/>
        <v/>
      </c>
      <c r="P43" s="63" t="str">
        <f t="shared" si="24"/>
        <v/>
      </c>
      <c r="Q43" s="124"/>
      <c r="R43" s="125"/>
      <c r="S43" s="126"/>
      <c r="T43" s="127"/>
      <c r="U43" s="124"/>
      <c r="V43" s="125"/>
      <c r="W43" s="126"/>
      <c r="X43" s="127"/>
      <c r="Y43" s="170"/>
      <c r="Z43" s="125"/>
      <c r="AA43" s="126"/>
      <c r="AB43" s="127"/>
      <c r="AC43" s="187"/>
      <c r="AD43" s="174"/>
      <c r="AE43" s="175"/>
      <c r="AF43" s="176"/>
      <c r="AG43" s="187"/>
      <c r="AH43" s="174"/>
      <c r="AI43" s="175"/>
      <c r="AJ43" s="176"/>
      <c r="AK43" s="128" t="str">
        <f>IF(F43="","",IF(学校情報!$T$1=TRUE,"東京陸恊クラブ",学校情報!$D$2))</f>
        <v/>
      </c>
      <c r="AL43" s="93"/>
      <c r="AS43" s="129"/>
      <c r="AV43" s="97" t="s">
        <v>218</v>
      </c>
    </row>
    <row r="44" spans="1:48" ht="14.25" customHeight="1" thickBot="1" x14ac:dyDescent="0.2">
      <c r="A44" s="95" t="str">
        <f t="shared" si="11"/>
        <v/>
      </c>
      <c r="B44" s="95" t="str">
        <f t="shared" si="13"/>
        <v/>
      </c>
      <c r="C44" s="95" t="str">
        <f t="shared" si="0"/>
        <v/>
      </c>
      <c r="D44" s="95" t="str">
        <f t="shared" si="14"/>
        <v/>
      </c>
      <c r="E44" s="144">
        <v>40</v>
      </c>
      <c r="F44" s="145"/>
      <c r="G44" s="70" t="str">
        <f t="shared" si="15"/>
        <v/>
      </c>
      <c r="H44" s="71" t="str">
        <f t="shared" si="16"/>
        <v/>
      </c>
      <c r="I44" s="70" t="str">
        <f t="shared" si="17"/>
        <v/>
      </c>
      <c r="J44" s="71" t="str">
        <f t="shared" si="18"/>
        <v/>
      </c>
      <c r="K44" s="222" t="str">
        <f t="shared" si="19"/>
        <v/>
      </c>
      <c r="L44" s="222" t="str">
        <f t="shared" si="20"/>
        <v/>
      </c>
      <c r="M44" s="326" t="str">
        <f t="shared" si="21"/>
        <v/>
      </c>
      <c r="N44" s="235" t="str">
        <f t="shared" si="22"/>
        <v/>
      </c>
      <c r="O44" s="235" t="str">
        <f t="shared" si="23"/>
        <v/>
      </c>
      <c r="P44" s="72" t="str">
        <f t="shared" si="24"/>
        <v/>
      </c>
      <c r="Q44" s="146"/>
      <c r="R44" s="147"/>
      <c r="S44" s="148"/>
      <c r="T44" s="149"/>
      <c r="U44" s="132"/>
      <c r="V44" s="147"/>
      <c r="W44" s="148"/>
      <c r="X44" s="149"/>
      <c r="Y44" s="212"/>
      <c r="Z44" s="147"/>
      <c r="AA44" s="148"/>
      <c r="AB44" s="149"/>
      <c r="AC44" s="190"/>
      <c r="AD44" s="183"/>
      <c r="AE44" s="184"/>
      <c r="AF44" s="185"/>
      <c r="AG44" s="190"/>
      <c r="AH44" s="183"/>
      <c r="AI44" s="184"/>
      <c r="AJ44" s="185"/>
      <c r="AK44" s="150" t="str">
        <f>IF(F44="","",IF(学校情報!$T$1=TRUE,"東京陸恊クラブ",学校情報!$D$2))</f>
        <v/>
      </c>
      <c r="AL44" s="93"/>
      <c r="AS44" s="129"/>
      <c r="AV44" s="129" t="s">
        <v>219</v>
      </c>
    </row>
    <row r="45" spans="1:48" ht="14.25" customHeight="1" x14ac:dyDescent="0.15">
      <c r="A45" s="95" t="str">
        <f t="shared" si="11"/>
        <v/>
      </c>
      <c r="B45" s="95" t="str">
        <f t="shared" si="13"/>
        <v/>
      </c>
      <c r="C45" s="95" t="str">
        <f t="shared" si="0"/>
        <v/>
      </c>
      <c r="D45" s="95" t="str">
        <f t="shared" si="14"/>
        <v/>
      </c>
      <c r="E45" s="115">
        <v>41</v>
      </c>
      <c r="F45" s="116"/>
      <c r="G45" s="73" t="str">
        <f t="shared" si="15"/>
        <v/>
      </c>
      <c r="H45" s="74" t="str">
        <f t="shared" si="16"/>
        <v/>
      </c>
      <c r="I45" s="73" t="str">
        <f t="shared" si="17"/>
        <v/>
      </c>
      <c r="J45" s="74" t="str">
        <f t="shared" si="18"/>
        <v/>
      </c>
      <c r="K45" s="223" t="str">
        <f t="shared" si="19"/>
        <v/>
      </c>
      <c r="L45" s="223" t="str">
        <f t="shared" si="20"/>
        <v/>
      </c>
      <c r="M45" s="327" t="str">
        <f t="shared" si="21"/>
        <v/>
      </c>
      <c r="N45" s="234" t="str">
        <f t="shared" si="22"/>
        <v/>
      </c>
      <c r="O45" s="234" t="str">
        <f t="shared" si="23"/>
        <v/>
      </c>
      <c r="P45" s="75" t="str">
        <f t="shared" si="24"/>
        <v/>
      </c>
      <c r="Q45" s="117"/>
      <c r="R45" s="118"/>
      <c r="S45" s="119"/>
      <c r="T45" s="120"/>
      <c r="U45" s="117"/>
      <c r="V45" s="118"/>
      <c r="W45" s="119"/>
      <c r="X45" s="120"/>
      <c r="Y45" s="209"/>
      <c r="Z45" s="118"/>
      <c r="AA45" s="119"/>
      <c r="AB45" s="120"/>
      <c r="AC45" s="186"/>
      <c r="AD45" s="171"/>
      <c r="AE45" s="172"/>
      <c r="AF45" s="173"/>
      <c r="AG45" s="186"/>
      <c r="AH45" s="171"/>
      <c r="AI45" s="172"/>
      <c r="AJ45" s="173"/>
      <c r="AK45" s="151" t="str">
        <f>IF(F45="","",IF(学校情報!$T$1=TRUE,"東京陸恊クラブ",学校情報!$D$2))</f>
        <v/>
      </c>
      <c r="AL45" s="93"/>
      <c r="AS45" s="129"/>
      <c r="AV45" s="97" t="s">
        <v>220</v>
      </c>
    </row>
    <row r="46" spans="1:48" ht="14.25" customHeight="1" x14ac:dyDescent="0.15">
      <c r="A46" s="95" t="str">
        <f t="shared" si="11"/>
        <v/>
      </c>
      <c r="B46" s="95" t="str">
        <f t="shared" si="13"/>
        <v/>
      </c>
      <c r="C46" s="95" t="str">
        <f t="shared" si="0"/>
        <v/>
      </c>
      <c r="D46" s="95" t="str">
        <f t="shared" si="14"/>
        <v/>
      </c>
      <c r="E46" s="122">
        <v>42</v>
      </c>
      <c r="F46" s="123"/>
      <c r="G46" s="61" t="str">
        <f t="shared" si="15"/>
        <v/>
      </c>
      <c r="H46" s="62" t="str">
        <f t="shared" si="16"/>
        <v/>
      </c>
      <c r="I46" s="61" t="str">
        <f t="shared" si="17"/>
        <v/>
      </c>
      <c r="J46" s="62" t="str">
        <f t="shared" si="18"/>
        <v/>
      </c>
      <c r="K46" s="219" t="str">
        <f t="shared" si="19"/>
        <v/>
      </c>
      <c r="L46" s="219" t="str">
        <f t="shared" si="20"/>
        <v/>
      </c>
      <c r="M46" s="323" t="str">
        <f t="shared" si="21"/>
        <v/>
      </c>
      <c r="N46" s="231" t="str">
        <f t="shared" si="22"/>
        <v/>
      </c>
      <c r="O46" s="231" t="str">
        <f t="shared" si="23"/>
        <v/>
      </c>
      <c r="P46" s="63" t="str">
        <f t="shared" si="24"/>
        <v/>
      </c>
      <c r="Q46" s="124"/>
      <c r="R46" s="125"/>
      <c r="S46" s="126"/>
      <c r="T46" s="127"/>
      <c r="U46" s="124"/>
      <c r="V46" s="125"/>
      <c r="W46" s="126"/>
      <c r="X46" s="127"/>
      <c r="Y46" s="170"/>
      <c r="Z46" s="125"/>
      <c r="AA46" s="126"/>
      <c r="AB46" s="127"/>
      <c r="AC46" s="187"/>
      <c r="AD46" s="174"/>
      <c r="AE46" s="175"/>
      <c r="AF46" s="176"/>
      <c r="AG46" s="187"/>
      <c r="AH46" s="174"/>
      <c r="AI46" s="175"/>
      <c r="AJ46" s="176"/>
      <c r="AK46" s="128" t="str">
        <f>IF(F46="","",IF(学校情報!$T$1=TRUE,"東京陸恊クラブ",学校情報!$D$2))</f>
        <v/>
      </c>
      <c r="AL46" s="93"/>
      <c r="AS46" s="129"/>
      <c r="AV46" s="129" t="s">
        <v>221</v>
      </c>
    </row>
    <row r="47" spans="1:48" ht="14.25" customHeight="1" x14ac:dyDescent="0.15">
      <c r="A47" s="95" t="str">
        <f t="shared" si="11"/>
        <v/>
      </c>
      <c r="B47" s="95" t="str">
        <f t="shared" si="13"/>
        <v/>
      </c>
      <c r="C47" s="95" t="str">
        <f t="shared" si="0"/>
        <v/>
      </c>
      <c r="D47" s="95" t="str">
        <f t="shared" si="14"/>
        <v/>
      </c>
      <c r="E47" s="122">
        <v>43</v>
      </c>
      <c r="F47" s="123"/>
      <c r="G47" s="61" t="str">
        <f t="shared" si="15"/>
        <v/>
      </c>
      <c r="H47" s="62" t="str">
        <f t="shared" si="16"/>
        <v/>
      </c>
      <c r="I47" s="61" t="str">
        <f t="shared" si="17"/>
        <v/>
      </c>
      <c r="J47" s="62" t="str">
        <f t="shared" si="18"/>
        <v/>
      </c>
      <c r="K47" s="219" t="str">
        <f t="shared" si="19"/>
        <v/>
      </c>
      <c r="L47" s="219" t="str">
        <f t="shared" si="20"/>
        <v/>
      </c>
      <c r="M47" s="323" t="str">
        <f t="shared" si="21"/>
        <v/>
      </c>
      <c r="N47" s="231" t="str">
        <f t="shared" si="22"/>
        <v/>
      </c>
      <c r="O47" s="231" t="str">
        <f t="shared" si="23"/>
        <v/>
      </c>
      <c r="P47" s="63" t="str">
        <f t="shared" si="24"/>
        <v/>
      </c>
      <c r="Q47" s="124"/>
      <c r="R47" s="125"/>
      <c r="S47" s="126"/>
      <c r="T47" s="127"/>
      <c r="U47" s="124"/>
      <c r="V47" s="125"/>
      <c r="W47" s="126"/>
      <c r="X47" s="127"/>
      <c r="Y47" s="170"/>
      <c r="Z47" s="125"/>
      <c r="AA47" s="126"/>
      <c r="AB47" s="127"/>
      <c r="AC47" s="187"/>
      <c r="AD47" s="174"/>
      <c r="AE47" s="175"/>
      <c r="AF47" s="176"/>
      <c r="AG47" s="187"/>
      <c r="AH47" s="174"/>
      <c r="AI47" s="175"/>
      <c r="AJ47" s="176"/>
      <c r="AK47" s="128" t="str">
        <f>IF(F47="","",IF(学校情報!$T$1=TRUE,"東京陸恊クラブ",学校情報!$D$2))</f>
        <v/>
      </c>
      <c r="AL47" s="93"/>
      <c r="AS47" s="129"/>
      <c r="AV47" s="97" t="s">
        <v>222</v>
      </c>
    </row>
    <row r="48" spans="1:48" ht="14.25" customHeight="1" x14ac:dyDescent="0.15">
      <c r="A48" s="95" t="str">
        <f t="shared" si="11"/>
        <v/>
      </c>
      <c r="B48" s="95" t="str">
        <f t="shared" si="13"/>
        <v/>
      </c>
      <c r="C48" s="95" t="str">
        <f t="shared" si="0"/>
        <v/>
      </c>
      <c r="D48" s="95" t="str">
        <f t="shared" si="14"/>
        <v/>
      </c>
      <c r="E48" s="122">
        <v>44</v>
      </c>
      <c r="F48" s="123"/>
      <c r="G48" s="61" t="str">
        <f t="shared" si="15"/>
        <v/>
      </c>
      <c r="H48" s="62" t="str">
        <f t="shared" si="16"/>
        <v/>
      </c>
      <c r="I48" s="61" t="str">
        <f t="shared" si="17"/>
        <v/>
      </c>
      <c r="J48" s="62" t="str">
        <f t="shared" si="18"/>
        <v/>
      </c>
      <c r="K48" s="219" t="str">
        <f t="shared" si="19"/>
        <v/>
      </c>
      <c r="L48" s="219" t="str">
        <f t="shared" si="20"/>
        <v/>
      </c>
      <c r="M48" s="323" t="str">
        <f t="shared" si="21"/>
        <v/>
      </c>
      <c r="N48" s="231" t="str">
        <f t="shared" si="22"/>
        <v/>
      </c>
      <c r="O48" s="231" t="str">
        <f t="shared" si="23"/>
        <v/>
      </c>
      <c r="P48" s="63" t="str">
        <f t="shared" si="24"/>
        <v/>
      </c>
      <c r="Q48" s="124"/>
      <c r="R48" s="125"/>
      <c r="S48" s="126"/>
      <c r="T48" s="127"/>
      <c r="U48" s="124"/>
      <c r="V48" s="125"/>
      <c r="W48" s="126"/>
      <c r="X48" s="127"/>
      <c r="Y48" s="170"/>
      <c r="Z48" s="125"/>
      <c r="AA48" s="126"/>
      <c r="AB48" s="127"/>
      <c r="AC48" s="187"/>
      <c r="AD48" s="174"/>
      <c r="AE48" s="175"/>
      <c r="AF48" s="176"/>
      <c r="AG48" s="187"/>
      <c r="AH48" s="174"/>
      <c r="AI48" s="175"/>
      <c r="AJ48" s="176"/>
      <c r="AK48" s="128" t="str">
        <f>IF(F48="","",IF(学校情報!$T$1=TRUE,"東京陸恊クラブ",学校情報!$D$2))</f>
        <v/>
      </c>
      <c r="AL48" s="93"/>
      <c r="AS48" s="129"/>
      <c r="AV48" s="129" t="s">
        <v>223</v>
      </c>
    </row>
    <row r="49" spans="1:48" ht="14.25" customHeight="1" thickBot="1" x14ac:dyDescent="0.2">
      <c r="A49" s="95" t="str">
        <f t="shared" si="11"/>
        <v/>
      </c>
      <c r="B49" s="95" t="str">
        <f t="shared" si="13"/>
        <v/>
      </c>
      <c r="C49" s="95" t="str">
        <f t="shared" si="0"/>
        <v/>
      </c>
      <c r="D49" s="95" t="str">
        <f t="shared" si="14"/>
        <v/>
      </c>
      <c r="E49" s="130">
        <v>45</v>
      </c>
      <c r="F49" s="131"/>
      <c r="G49" s="64" t="str">
        <f t="shared" si="15"/>
        <v/>
      </c>
      <c r="H49" s="65" t="str">
        <f t="shared" si="16"/>
        <v/>
      </c>
      <c r="I49" s="64" t="str">
        <f t="shared" si="17"/>
        <v/>
      </c>
      <c r="J49" s="65" t="str">
        <f t="shared" si="18"/>
        <v/>
      </c>
      <c r="K49" s="220" t="str">
        <f t="shared" si="19"/>
        <v/>
      </c>
      <c r="L49" s="220" t="str">
        <f t="shared" si="20"/>
        <v/>
      </c>
      <c r="M49" s="324" t="str">
        <f t="shared" si="21"/>
        <v/>
      </c>
      <c r="N49" s="232" t="str">
        <f t="shared" si="22"/>
        <v/>
      </c>
      <c r="O49" s="232" t="str">
        <f t="shared" si="23"/>
        <v/>
      </c>
      <c r="P49" s="66" t="str">
        <f t="shared" si="24"/>
        <v/>
      </c>
      <c r="Q49" s="132"/>
      <c r="R49" s="133"/>
      <c r="S49" s="134"/>
      <c r="T49" s="135"/>
      <c r="U49" s="132"/>
      <c r="V49" s="133"/>
      <c r="W49" s="134"/>
      <c r="X49" s="135"/>
      <c r="Y49" s="210"/>
      <c r="Z49" s="133"/>
      <c r="AA49" s="134"/>
      <c r="AB49" s="135"/>
      <c r="AC49" s="188"/>
      <c r="AD49" s="177"/>
      <c r="AE49" s="178"/>
      <c r="AF49" s="179"/>
      <c r="AG49" s="188"/>
      <c r="AH49" s="177"/>
      <c r="AI49" s="178"/>
      <c r="AJ49" s="179"/>
      <c r="AK49" s="136" t="str">
        <f>IF(F49="","",IF(学校情報!$T$1=TRUE,"東京陸恊クラブ",学校情報!$D$2))</f>
        <v/>
      </c>
      <c r="AL49" s="93"/>
      <c r="AS49" s="129"/>
      <c r="AV49" s="97" t="s">
        <v>224</v>
      </c>
    </row>
    <row r="50" spans="1:48" ht="14.25" customHeight="1" x14ac:dyDescent="0.15">
      <c r="A50" s="95" t="str">
        <f t="shared" si="11"/>
        <v/>
      </c>
      <c r="B50" s="95" t="str">
        <f t="shared" si="13"/>
        <v/>
      </c>
      <c r="C50" s="95" t="str">
        <f t="shared" si="0"/>
        <v/>
      </c>
      <c r="D50" s="95" t="str">
        <f t="shared" si="14"/>
        <v/>
      </c>
      <c r="E50" s="115">
        <v>46</v>
      </c>
      <c r="F50" s="116"/>
      <c r="G50" s="73" t="str">
        <f t="shared" si="15"/>
        <v/>
      </c>
      <c r="H50" s="74" t="str">
        <f t="shared" si="16"/>
        <v/>
      </c>
      <c r="I50" s="73" t="str">
        <f t="shared" si="17"/>
        <v/>
      </c>
      <c r="J50" s="74" t="str">
        <f t="shared" si="18"/>
        <v/>
      </c>
      <c r="K50" s="223" t="str">
        <f t="shared" si="19"/>
        <v/>
      </c>
      <c r="L50" s="223" t="str">
        <f t="shared" si="20"/>
        <v/>
      </c>
      <c r="M50" s="327" t="str">
        <f t="shared" si="21"/>
        <v/>
      </c>
      <c r="N50" s="234" t="str">
        <f t="shared" si="22"/>
        <v/>
      </c>
      <c r="O50" s="234" t="str">
        <f t="shared" si="23"/>
        <v/>
      </c>
      <c r="P50" s="75" t="str">
        <f t="shared" si="24"/>
        <v/>
      </c>
      <c r="Q50" s="117"/>
      <c r="R50" s="118"/>
      <c r="S50" s="119"/>
      <c r="T50" s="120"/>
      <c r="U50" s="117"/>
      <c r="V50" s="118"/>
      <c r="W50" s="119"/>
      <c r="X50" s="120"/>
      <c r="Y50" s="209"/>
      <c r="Z50" s="118"/>
      <c r="AA50" s="119"/>
      <c r="AB50" s="120"/>
      <c r="AC50" s="186"/>
      <c r="AD50" s="171"/>
      <c r="AE50" s="172"/>
      <c r="AF50" s="173"/>
      <c r="AG50" s="186"/>
      <c r="AH50" s="171"/>
      <c r="AI50" s="172"/>
      <c r="AJ50" s="173"/>
      <c r="AK50" s="151" t="str">
        <f>IF(F50="","",IF(学校情報!$T$1=TRUE,"東京陸恊クラブ",学校情報!$D$2))</f>
        <v/>
      </c>
      <c r="AL50" s="93"/>
      <c r="AS50" s="129"/>
      <c r="AV50" s="129" t="s">
        <v>225</v>
      </c>
    </row>
    <row r="51" spans="1:48" ht="14.25" customHeight="1" x14ac:dyDescent="0.15">
      <c r="A51" s="95" t="str">
        <f t="shared" si="11"/>
        <v/>
      </c>
      <c r="B51" s="95" t="str">
        <f t="shared" si="13"/>
        <v/>
      </c>
      <c r="C51" s="95" t="str">
        <f t="shared" si="0"/>
        <v/>
      </c>
      <c r="D51" s="95" t="str">
        <f t="shared" si="14"/>
        <v/>
      </c>
      <c r="E51" s="122">
        <v>47</v>
      </c>
      <c r="F51" s="123"/>
      <c r="G51" s="61" t="str">
        <f t="shared" si="15"/>
        <v/>
      </c>
      <c r="H51" s="62" t="str">
        <f t="shared" si="16"/>
        <v/>
      </c>
      <c r="I51" s="61" t="str">
        <f t="shared" si="17"/>
        <v/>
      </c>
      <c r="J51" s="62" t="str">
        <f t="shared" si="18"/>
        <v/>
      </c>
      <c r="K51" s="219" t="str">
        <f t="shared" si="19"/>
        <v/>
      </c>
      <c r="L51" s="219" t="str">
        <f t="shared" si="20"/>
        <v/>
      </c>
      <c r="M51" s="323" t="str">
        <f t="shared" si="21"/>
        <v/>
      </c>
      <c r="N51" s="231" t="str">
        <f t="shared" si="22"/>
        <v/>
      </c>
      <c r="O51" s="231" t="str">
        <f t="shared" si="23"/>
        <v/>
      </c>
      <c r="P51" s="63" t="str">
        <f t="shared" si="24"/>
        <v/>
      </c>
      <c r="Q51" s="170"/>
      <c r="R51" s="125"/>
      <c r="S51" s="126"/>
      <c r="T51" s="127"/>
      <c r="U51" s="124"/>
      <c r="V51" s="125"/>
      <c r="W51" s="126"/>
      <c r="X51" s="127"/>
      <c r="Y51" s="170"/>
      <c r="Z51" s="125"/>
      <c r="AA51" s="126"/>
      <c r="AB51" s="127"/>
      <c r="AC51" s="187"/>
      <c r="AD51" s="174"/>
      <c r="AE51" s="175"/>
      <c r="AF51" s="176"/>
      <c r="AG51" s="187"/>
      <c r="AH51" s="174"/>
      <c r="AI51" s="175"/>
      <c r="AJ51" s="176"/>
      <c r="AK51" s="128" t="str">
        <f>IF(F51="","",IF(学校情報!$T$1=TRUE,"東京陸恊クラブ",学校情報!$D$2))</f>
        <v/>
      </c>
      <c r="AL51" s="93"/>
      <c r="AS51" s="129"/>
      <c r="AV51" s="97" t="s">
        <v>226</v>
      </c>
    </row>
    <row r="52" spans="1:48" ht="14.25" customHeight="1" x14ac:dyDescent="0.15">
      <c r="A52" s="95" t="str">
        <f t="shared" si="11"/>
        <v/>
      </c>
      <c r="B52" s="95" t="str">
        <f t="shared" si="13"/>
        <v/>
      </c>
      <c r="C52" s="95" t="str">
        <f t="shared" si="0"/>
        <v/>
      </c>
      <c r="D52" s="95" t="str">
        <f t="shared" si="14"/>
        <v/>
      </c>
      <c r="E52" s="122">
        <v>48</v>
      </c>
      <c r="F52" s="123"/>
      <c r="G52" s="61" t="str">
        <f t="shared" si="15"/>
        <v/>
      </c>
      <c r="H52" s="62" t="str">
        <f t="shared" si="16"/>
        <v/>
      </c>
      <c r="I52" s="61" t="str">
        <f t="shared" si="17"/>
        <v/>
      </c>
      <c r="J52" s="62" t="str">
        <f t="shared" si="18"/>
        <v/>
      </c>
      <c r="K52" s="219" t="str">
        <f t="shared" si="19"/>
        <v/>
      </c>
      <c r="L52" s="219" t="str">
        <f t="shared" si="20"/>
        <v/>
      </c>
      <c r="M52" s="323" t="str">
        <f t="shared" si="21"/>
        <v/>
      </c>
      <c r="N52" s="231" t="str">
        <f t="shared" si="22"/>
        <v/>
      </c>
      <c r="O52" s="231" t="str">
        <f t="shared" si="23"/>
        <v/>
      </c>
      <c r="P52" s="63" t="str">
        <f t="shared" si="24"/>
        <v/>
      </c>
      <c r="Q52" s="124"/>
      <c r="R52" s="125"/>
      <c r="S52" s="126"/>
      <c r="T52" s="127"/>
      <c r="U52" s="124"/>
      <c r="V52" s="125"/>
      <c r="W52" s="126"/>
      <c r="X52" s="127"/>
      <c r="Y52" s="170"/>
      <c r="Z52" s="125"/>
      <c r="AA52" s="126"/>
      <c r="AB52" s="127"/>
      <c r="AC52" s="187"/>
      <c r="AD52" s="174"/>
      <c r="AE52" s="175"/>
      <c r="AF52" s="176"/>
      <c r="AG52" s="187"/>
      <c r="AH52" s="174"/>
      <c r="AI52" s="175"/>
      <c r="AJ52" s="176"/>
      <c r="AK52" s="128" t="str">
        <f>IF(F52="","",IF(学校情報!$T$1=TRUE,"東京陸恊クラブ",学校情報!$D$2))</f>
        <v/>
      </c>
      <c r="AL52" s="93"/>
      <c r="AS52" s="129"/>
      <c r="AV52" s="129" t="s">
        <v>227</v>
      </c>
    </row>
    <row r="53" spans="1:48" ht="14.25" customHeight="1" x14ac:dyDescent="0.15">
      <c r="A53" s="95" t="str">
        <f t="shared" si="11"/>
        <v/>
      </c>
      <c r="B53" s="95" t="str">
        <f t="shared" si="13"/>
        <v/>
      </c>
      <c r="C53" s="95" t="str">
        <f t="shared" si="0"/>
        <v/>
      </c>
      <c r="D53" s="95" t="str">
        <f t="shared" si="14"/>
        <v/>
      </c>
      <c r="E53" s="122">
        <v>49</v>
      </c>
      <c r="F53" s="123"/>
      <c r="G53" s="61" t="str">
        <f t="shared" si="15"/>
        <v/>
      </c>
      <c r="H53" s="62" t="str">
        <f t="shared" si="16"/>
        <v/>
      </c>
      <c r="I53" s="61" t="str">
        <f t="shared" si="17"/>
        <v/>
      </c>
      <c r="J53" s="62" t="str">
        <f t="shared" si="18"/>
        <v/>
      </c>
      <c r="K53" s="219" t="str">
        <f t="shared" si="19"/>
        <v/>
      </c>
      <c r="L53" s="219" t="str">
        <f t="shared" si="20"/>
        <v/>
      </c>
      <c r="M53" s="323" t="str">
        <f t="shared" si="21"/>
        <v/>
      </c>
      <c r="N53" s="231" t="str">
        <f t="shared" si="22"/>
        <v/>
      </c>
      <c r="O53" s="231" t="str">
        <f t="shared" si="23"/>
        <v/>
      </c>
      <c r="P53" s="63" t="str">
        <f t="shared" si="24"/>
        <v/>
      </c>
      <c r="Q53" s="124"/>
      <c r="R53" s="125"/>
      <c r="S53" s="126"/>
      <c r="T53" s="127"/>
      <c r="U53" s="124"/>
      <c r="V53" s="125"/>
      <c r="W53" s="126"/>
      <c r="X53" s="127"/>
      <c r="Y53" s="170"/>
      <c r="Z53" s="125"/>
      <c r="AA53" s="126"/>
      <c r="AB53" s="127"/>
      <c r="AC53" s="187"/>
      <c r="AD53" s="174"/>
      <c r="AE53" s="175"/>
      <c r="AF53" s="176"/>
      <c r="AG53" s="187"/>
      <c r="AH53" s="174"/>
      <c r="AI53" s="175"/>
      <c r="AJ53" s="176"/>
      <c r="AK53" s="128" t="str">
        <f>IF(F53="","",IF(学校情報!$T$1=TRUE,"東京陸恊クラブ",学校情報!$D$2))</f>
        <v/>
      </c>
      <c r="AL53" s="93"/>
      <c r="AS53" s="129"/>
      <c r="AV53" s="97" t="s">
        <v>228</v>
      </c>
    </row>
    <row r="54" spans="1:48" ht="14.25" customHeight="1" thickBot="1" x14ac:dyDescent="0.2">
      <c r="A54" s="95" t="str">
        <f t="shared" si="11"/>
        <v/>
      </c>
      <c r="B54" s="95" t="str">
        <f t="shared" si="13"/>
        <v/>
      </c>
      <c r="C54" s="95" t="str">
        <f t="shared" si="0"/>
        <v/>
      </c>
      <c r="D54" s="95" t="str">
        <f t="shared" si="14"/>
        <v/>
      </c>
      <c r="E54" s="130">
        <v>50</v>
      </c>
      <c r="F54" s="131"/>
      <c r="G54" s="64" t="str">
        <f t="shared" si="15"/>
        <v/>
      </c>
      <c r="H54" s="65" t="str">
        <f t="shared" si="16"/>
        <v/>
      </c>
      <c r="I54" s="64" t="str">
        <f t="shared" si="17"/>
        <v/>
      </c>
      <c r="J54" s="65" t="str">
        <f t="shared" si="18"/>
        <v/>
      </c>
      <c r="K54" s="220" t="str">
        <f t="shared" si="19"/>
        <v/>
      </c>
      <c r="L54" s="220" t="str">
        <f t="shared" si="20"/>
        <v/>
      </c>
      <c r="M54" s="324" t="str">
        <f t="shared" si="21"/>
        <v/>
      </c>
      <c r="N54" s="232" t="str">
        <f t="shared" si="22"/>
        <v/>
      </c>
      <c r="O54" s="232" t="str">
        <f t="shared" si="23"/>
        <v/>
      </c>
      <c r="P54" s="66" t="str">
        <f t="shared" si="24"/>
        <v/>
      </c>
      <c r="Q54" s="132"/>
      <c r="R54" s="133"/>
      <c r="S54" s="134"/>
      <c r="T54" s="135"/>
      <c r="U54" s="132"/>
      <c r="V54" s="133"/>
      <c r="W54" s="134"/>
      <c r="X54" s="135"/>
      <c r="Y54" s="210"/>
      <c r="Z54" s="133"/>
      <c r="AA54" s="134"/>
      <c r="AB54" s="135"/>
      <c r="AC54" s="188"/>
      <c r="AD54" s="177"/>
      <c r="AE54" s="178"/>
      <c r="AF54" s="179"/>
      <c r="AG54" s="188"/>
      <c r="AH54" s="177"/>
      <c r="AI54" s="178"/>
      <c r="AJ54" s="179"/>
      <c r="AK54" s="136" t="str">
        <f>IF(F54="","",IF(学校情報!$T$1=TRUE,"東京陸恊クラブ",学校情報!$D$2))</f>
        <v/>
      </c>
      <c r="AL54" s="93"/>
      <c r="AS54" s="129"/>
      <c r="AV54" s="129" t="s">
        <v>229</v>
      </c>
    </row>
    <row r="55" spans="1:48" ht="14.25" customHeight="1" x14ac:dyDescent="0.15">
      <c r="A55" s="95" t="str">
        <f t="shared" si="11"/>
        <v/>
      </c>
      <c r="B55" s="95" t="str">
        <f t="shared" si="13"/>
        <v/>
      </c>
      <c r="C55" s="95" t="str">
        <f t="shared" si="0"/>
        <v/>
      </c>
      <c r="D55" s="95" t="str">
        <f t="shared" si="14"/>
        <v/>
      </c>
      <c r="E55" s="137">
        <v>51</v>
      </c>
      <c r="F55" s="138"/>
      <c r="G55" s="67" t="str">
        <f t="shared" si="15"/>
        <v/>
      </c>
      <c r="H55" s="68" t="str">
        <f t="shared" si="16"/>
        <v/>
      </c>
      <c r="I55" s="67" t="str">
        <f t="shared" si="17"/>
        <v/>
      </c>
      <c r="J55" s="68" t="str">
        <f t="shared" si="18"/>
        <v/>
      </c>
      <c r="K55" s="221" t="str">
        <f t="shared" si="19"/>
        <v/>
      </c>
      <c r="L55" s="221" t="str">
        <f t="shared" si="20"/>
        <v/>
      </c>
      <c r="M55" s="325" t="str">
        <f t="shared" si="21"/>
        <v/>
      </c>
      <c r="N55" s="233" t="str">
        <f t="shared" si="22"/>
        <v/>
      </c>
      <c r="O55" s="233" t="str">
        <f t="shared" si="23"/>
        <v/>
      </c>
      <c r="P55" s="69" t="str">
        <f t="shared" si="24"/>
        <v/>
      </c>
      <c r="Q55" s="139"/>
      <c r="R55" s="140"/>
      <c r="S55" s="141"/>
      <c r="T55" s="142"/>
      <c r="U55" s="117"/>
      <c r="V55" s="140"/>
      <c r="W55" s="141"/>
      <c r="X55" s="142"/>
      <c r="Y55" s="211"/>
      <c r="Z55" s="140"/>
      <c r="AA55" s="141"/>
      <c r="AB55" s="142"/>
      <c r="AC55" s="189"/>
      <c r="AD55" s="180"/>
      <c r="AE55" s="181"/>
      <c r="AF55" s="182"/>
      <c r="AG55" s="189"/>
      <c r="AH55" s="180"/>
      <c r="AI55" s="181"/>
      <c r="AJ55" s="182"/>
      <c r="AK55" s="143" t="str">
        <f>IF(F55="","",IF(学校情報!$T$1=TRUE,"東京陸恊クラブ",学校情報!$D$2))</f>
        <v/>
      </c>
      <c r="AL55" s="93"/>
      <c r="AS55" s="129"/>
      <c r="AV55" s="97" t="s">
        <v>230</v>
      </c>
    </row>
    <row r="56" spans="1:48" ht="14.25" customHeight="1" x14ac:dyDescent="0.15">
      <c r="A56" s="95" t="str">
        <f t="shared" si="11"/>
        <v/>
      </c>
      <c r="B56" s="95" t="str">
        <f t="shared" si="13"/>
        <v/>
      </c>
      <c r="C56" s="95" t="str">
        <f t="shared" si="0"/>
        <v/>
      </c>
      <c r="D56" s="95" t="str">
        <f t="shared" si="14"/>
        <v/>
      </c>
      <c r="E56" s="122">
        <v>52</v>
      </c>
      <c r="F56" s="123"/>
      <c r="G56" s="61" t="str">
        <f t="shared" si="15"/>
        <v/>
      </c>
      <c r="H56" s="62" t="str">
        <f t="shared" si="16"/>
        <v/>
      </c>
      <c r="I56" s="61" t="str">
        <f t="shared" si="17"/>
        <v/>
      </c>
      <c r="J56" s="62" t="str">
        <f t="shared" si="18"/>
        <v/>
      </c>
      <c r="K56" s="219" t="str">
        <f t="shared" si="19"/>
        <v/>
      </c>
      <c r="L56" s="219" t="str">
        <f t="shared" si="20"/>
        <v/>
      </c>
      <c r="M56" s="323" t="str">
        <f t="shared" si="21"/>
        <v/>
      </c>
      <c r="N56" s="231" t="str">
        <f t="shared" si="22"/>
        <v/>
      </c>
      <c r="O56" s="231" t="str">
        <f t="shared" si="23"/>
        <v/>
      </c>
      <c r="P56" s="63" t="str">
        <f t="shared" si="24"/>
        <v/>
      </c>
      <c r="Q56" s="124"/>
      <c r="R56" s="125"/>
      <c r="S56" s="126"/>
      <c r="T56" s="127"/>
      <c r="U56" s="124"/>
      <c r="V56" s="125"/>
      <c r="W56" s="126"/>
      <c r="X56" s="127"/>
      <c r="Y56" s="170"/>
      <c r="Z56" s="125"/>
      <c r="AA56" s="126"/>
      <c r="AB56" s="127"/>
      <c r="AC56" s="187"/>
      <c r="AD56" s="174"/>
      <c r="AE56" s="175"/>
      <c r="AF56" s="176"/>
      <c r="AG56" s="187"/>
      <c r="AH56" s="174"/>
      <c r="AI56" s="175"/>
      <c r="AJ56" s="176"/>
      <c r="AK56" s="128" t="str">
        <f>IF(F56="","",IF(学校情報!$T$1=TRUE,"東京陸恊クラブ",学校情報!$D$2))</f>
        <v/>
      </c>
      <c r="AL56" s="93"/>
      <c r="AS56" s="129"/>
      <c r="AV56" s="129" t="s">
        <v>231</v>
      </c>
    </row>
    <row r="57" spans="1:48" ht="14.25" customHeight="1" x14ac:dyDescent="0.15">
      <c r="A57" s="95" t="str">
        <f t="shared" si="11"/>
        <v/>
      </c>
      <c r="B57" s="95" t="str">
        <f t="shared" si="13"/>
        <v/>
      </c>
      <c r="C57" s="95" t="str">
        <f t="shared" si="0"/>
        <v/>
      </c>
      <c r="D57" s="95" t="str">
        <f t="shared" si="14"/>
        <v/>
      </c>
      <c r="E57" s="122">
        <v>53</v>
      </c>
      <c r="F57" s="123"/>
      <c r="G57" s="61" t="str">
        <f t="shared" si="15"/>
        <v/>
      </c>
      <c r="H57" s="62" t="str">
        <f t="shared" si="16"/>
        <v/>
      </c>
      <c r="I57" s="61" t="str">
        <f t="shared" si="17"/>
        <v/>
      </c>
      <c r="J57" s="62" t="str">
        <f t="shared" si="18"/>
        <v/>
      </c>
      <c r="K57" s="219" t="str">
        <f t="shared" si="19"/>
        <v/>
      </c>
      <c r="L57" s="219" t="str">
        <f t="shared" si="20"/>
        <v/>
      </c>
      <c r="M57" s="323" t="str">
        <f t="shared" si="21"/>
        <v/>
      </c>
      <c r="N57" s="231" t="str">
        <f t="shared" si="22"/>
        <v/>
      </c>
      <c r="O57" s="231" t="str">
        <f t="shared" si="23"/>
        <v/>
      </c>
      <c r="P57" s="63" t="str">
        <f t="shared" si="24"/>
        <v/>
      </c>
      <c r="Q57" s="124"/>
      <c r="R57" s="125"/>
      <c r="S57" s="126"/>
      <c r="T57" s="127"/>
      <c r="U57" s="124"/>
      <c r="V57" s="125"/>
      <c r="W57" s="126"/>
      <c r="X57" s="127"/>
      <c r="Y57" s="170"/>
      <c r="Z57" s="125"/>
      <c r="AA57" s="126"/>
      <c r="AB57" s="127"/>
      <c r="AC57" s="187"/>
      <c r="AD57" s="174"/>
      <c r="AE57" s="175"/>
      <c r="AF57" s="176"/>
      <c r="AG57" s="187"/>
      <c r="AH57" s="174"/>
      <c r="AI57" s="175"/>
      <c r="AJ57" s="176"/>
      <c r="AK57" s="128" t="str">
        <f>IF(F57="","",IF(学校情報!$T$1=TRUE,"東京陸恊クラブ",学校情報!$D$2))</f>
        <v/>
      </c>
      <c r="AL57" s="93"/>
      <c r="AS57" s="129"/>
      <c r="AV57" s="97" t="s">
        <v>232</v>
      </c>
    </row>
    <row r="58" spans="1:48" ht="14.25" customHeight="1" x14ac:dyDescent="0.15">
      <c r="A58" s="95" t="str">
        <f t="shared" si="11"/>
        <v/>
      </c>
      <c r="B58" s="95" t="str">
        <f t="shared" si="13"/>
        <v/>
      </c>
      <c r="C58" s="95" t="str">
        <f t="shared" si="0"/>
        <v/>
      </c>
      <c r="D58" s="95" t="str">
        <f t="shared" si="14"/>
        <v/>
      </c>
      <c r="E58" s="122">
        <v>54</v>
      </c>
      <c r="F58" s="123"/>
      <c r="G58" s="61" t="str">
        <f t="shared" si="15"/>
        <v/>
      </c>
      <c r="H58" s="62" t="str">
        <f t="shared" si="16"/>
        <v/>
      </c>
      <c r="I58" s="61" t="str">
        <f t="shared" si="17"/>
        <v/>
      </c>
      <c r="J58" s="62" t="str">
        <f t="shared" si="18"/>
        <v/>
      </c>
      <c r="K58" s="219" t="str">
        <f t="shared" si="19"/>
        <v/>
      </c>
      <c r="L58" s="219" t="str">
        <f t="shared" si="20"/>
        <v/>
      </c>
      <c r="M58" s="323" t="str">
        <f t="shared" si="21"/>
        <v/>
      </c>
      <c r="N58" s="231" t="str">
        <f t="shared" si="22"/>
        <v/>
      </c>
      <c r="O58" s="231" t="str">
        <f t="shared" si="23"/>
        <v/>
      </c>
      <c r="P58" s="63" t="str">
        <f t="shared" si="24"/>
        <v/>
      </c>
      <c r="Q58" s="124"/>
      <c r="R58" s="125"/>
      <c r="S58" s="126"/>
      <c r="T58" s="127"/>
      <c r="U58" s="124"/>
      <c r="V58" s="125"/>
      <c r="W58" s="126"/>
      <c r="X58" s="127"/>
      <c r="Y58" s="170"/>
      <c r="Z58" s="125"/>
      <c r="AA58" s="126"/>
      <c r="AB58" s="127"/>
      <c r="AC58" s="187"/>
      <c r="AD58" s="174"/>
      <c r="AE58" s="175"/>
      <c r="AF58" s="176"/>
      <c r="AG58" s="187"/>
      <c r="AH58" s="174"/>
      <c r="AI58" s="175"/>
      <c r="AJ58" s="176"/>
      <c r="AK58" s="128" t="str">
        <f>IF(F58="","",IF(学校情報!$T$1=TRUE,"東京陸恊クラブ",学校情報!$D$2))</f>
        <v/>
      </c>
      <c r="AL58" s="93"/>
      <c r="AS58" s="129"/>
      <c r="AV58" s="129" t="s">
        <v>233</v>
      </c>
    </row>
    <row r="59" spans="1:48" ht="14.25" customHeight="1" thickBot="1" x14ac:dyDescent="0.2">
      <c r="A59" s="95" t="str">
        <f t="shared" si="11"/>
        <v/>
      </c>
      <c r="B59" s="95" t="str">
        <f t="shared" si="13"/>
        <v/>
      </c>
      <c r="C59" s="95" t="str">
        <f t="shared" si="0"/>
        <v/>
      </c>
      <c r="D59" s="95" t="str">
        <f t="shared" si="14"/>
        <v/>
      </c>
      <c r="E59" s="144">
        <v>55</v>
      </c>
      <c r="F59" s="145"/>
      <c r="G59" s="70" t="str">
        <f t="shared" si="15"/>
        <v/>
      </c>
      <c r="H59" s="71" t="str">
        <f t="shared" si="16"/>
        <v/>
      </c>
      <c r="I59" s="70" t="str">
        <f t="shared" si="17"/>
        <v/>
      </c>
      <c r="J59" s="71" t="str">
        <f t="shared" si="18"/>
        <v/>
      </c>
      <c r="K59" s="222" t="str">
        <f t="shared" si="19"/>
        <v/>
      </c>
      <c r="L59" s="222" t="str">
        <f t="shared" si="20"/>
        <v/>
      </c>
      <c r="M59" s="326" t="str">
        <f t="shared" si="21"/>
        <v/>
      </c>
      <c r="N59" s="235" t="str">
        <f t="shared" si="22"/>
        <v/>
      </c>
      <c r="O59" s="235" t="str">
        <f t="shared" si="23"/>
        <v/>
      </c>
      <c r="P59" s="72" t="str">
        <f t="shared" si="24"/>
        <v/>
      </c>
      <c r="Q59" s="146"/>
      <c r="R59" s="147"/>
      <c r="S59" s="148"/>
      <c r="T59" s="149"/>
      <c r="U59" s="132"/>
      <c r="V59" s="147"/>
      <c r="W59" s="148"/>
      <c r="X59" s="149"/>
      <c r="Y59" s="212"/>
      <c r="Z59" s="147"/>
      <c r="AA59" s="148"/>
      <c r="AB59" s="149"/>
      <c r="AC59" s="190"/>
      <c r="AD59" s="183"/>
      <c r="AE59" s="184"/>
      <c r="AF59" s="185"/>
      <c r="AG59" s="190"/>
      <c r="AH59" s="183"/>
      <c r="AI59" s="184"/>
      <c r="AJ59" s="185"/>
      <c r="AK59" s="150" t="str">
        <f>IF(F59="","",IF(学校情報!$T$1=TRUE,"東京陸恊クラブ",学校情報!$D$2))</f>
        <v/>
      </c>
      <c r="AL59" s="93"/>
      <c r="AS59" s="129"/>
      <c r="AV59" s="97" t="s">
        <v>234</v>
      </c>
    </row>
    <row r="60" spans="1:48" ht="14.25" customHeight="1" x14ac:dyDescent="0.15">
      <c r="A60" s="95" t="str">
        <f t="shared" si="11"/>
        <v/>
      </c>
      <c r="B60" s="95" t="str">
        <f t="shared" si="13"/>
        <v/>
      </c>
      <c r="C60" s="95" t="str">
        <f t="shared" si="0"/>
        <v/>
      </c>
      <c r="D60" s="95" t="str">
        <f t="shared" si="14"/>
        <v/>
      </c>
      <c r="E60" s="115">
        <v>56</v>
      </c>
      <c r="F60" s="116"/>
      <c r="G60" s="73" t="str">
        <f t="shared" si="15"/>
        <v/>
      </c>
      <c r="H60" s="74" t="str">
        <f t="shared" si="16"/>
        <v/>
      </c>
      <c r="I60" s="73" t="str">
        <f t="shared" si="17"/>
        <v/>
      </c>
      <c r="J60" s="74" t="str">
        <f t="shared" si="18"/>
        <v/>
      </c>
      <c r="K60" s="223" t="str">
        <f t="shared" si="19"/>
        <v/>
      </c>
      <c r="L60" s="223" t="str">
        <f t="shared" si="20"/>
        <v/>
      </c>
      <c r="M60" s="327" t="str">
        <f t="shared" si="21"/>
        <v/>
      </c>
      <c r="N60" s="234" t="str">
        <f t="shared" si="22"/>
        <v/>
      </c>
      <c r="O60" s="234" t="str">
        <f t="shared" si="23"/>
        <v/>
      </c>
      <c r="P60" s="75" t="str">
        <f t="shared" si="24"/>
        <v/>
      </c>
      <c r="Q60" s="117"/>
      <c r="R60" s="118"/>
      <c r="S60" s="119"/>
      <c r="T60" s="120"/>
      <c r="U60" s="117"/>
      <c r="V60" s="118"/>
      <c r="W60" s="119"/>
      <c r="X60" s="120"/>
      <c r="Y60" s="209"/>
      <c r="Z60" s="118"/>
      <c r="AA60" s="119"/>
      <c r="AB60" s="120"/>
      <c r="AC60" s="186"/>
      <c r="AD60" s="171"/>
      <c r="AE60" s="172"/>
      <c r="AF60" s="173"/>
      <c r="AG60" s="186"/>
      <c r="AH60" s="171"/>
      <c r="AI60" s="172"/>
      <c r="AJ60" s="173"/>
      <c r="AK60" s="151" t="str">
        <f>IF(F60="","",IF(学校情報!$T$1=TRUE,"東京陸恊クラブ",学校情報!$D$2))</f>
        <v/>
      </c>
      <c r="AL60" s="93"/>
      <c r="AS60" s="129"/>
      <c r="AV60" s="129" t="s">
        <v>235</v>
      </c>
    </row>
    <row r="61" spans="1:48" ht="14.25" customHeight="1" x14ac:dyDescent="0.15">
      <c r="A61" s="95" t="str">
        <f t="shared" si="11"/>
        <v/>
      </c>
      <c r="B61" s="95" t="str">
        <f t="shared" si="13"/>
        <v/>
      </c>
      <c r="C61" s="95" t="str">
        <f t="shared" si="0"/>
        <v/>
      </c>
      <c r="D61" s="95" t="str">
        <f t="shared" si="14"/>
        <v/>
      </c>
      <c r="E61" s="122">
        <v>57</v>
      </c>
      <c r="F61" s="123"/>
      <c r="G61" s="61" t="str">
        <f t="shared" si="15"/>
        <v/>
      </c>
      <c r="H61" s="62" t="str">
        <f t="shared" si="16"/>
        <v/>
      </c>
      <c r="I61" s="61" t="str">
        <f t="shared" si="17"/>
        <v/>
      </c>
      <c r="J61" s="62" t="str">
        <f t="shared" si="18"/>
        <v/>
      </c>
      <c r="K61" s="219" t="str">
        <f t="shared" si="19"/>
        <v/>
      </c>
      <c r="L61" s="219" t="str">
        <f t="shared" si="20"/>
        <v/>
      </c>
      <c r="M61" s="323" t="str">
        <f t="shared" si="21"/>
        <v/>
      </c>
      <c r="N61" s="231" t="str">
        <f t="shared" si="22"/>
        <v/>
      </c>
      <c r="O61" s="231" t="str">
        <f t="shared" si="23"/>
        <v/>
      </c>
      <c r="P61" s="63" t="str">
        <f t="shared" si="24"/>
        <v/>
      </c>
      <c r="Q61" s="124"/>
      <c r="R61" s="125"/>
      <c r="S61" s="126"/>
      <c r="T61" s="127"/>
      <c r="U61" s="124"/>
      <c r="V61" s="125"/>
      <c r="W61" s="126"/>
      <c r="X61" s="127"/>
      <c r="Y61" s="170"/>
      <c r="Z61" s="125"/>
      <c r="AA61" s="126"/>
      <c r="AB61" s="127"/>
      <c r="AC61" s="187"/>
      <c r="AD61" s="174"/>
      <c r="AE61" s="175"/>
      <c r="AF61" s="176"/>
      <c r="AG61" s="187"/>
      <c r="AH61" s="174"/>
      <c r="AI61" s="175"/>
      <c r="AJ61" s="176"/>
      <c r="AK61" s="128" t="str">
        <f>IF(F61="","",IF(学校情報!$T$1=TRUE,"東京陸恊クラブ",学校情報!$D$2))</f>
        <v/>
      </c>
      <c r="AL61" s="93"/>
      <c r="AS61" s="129"/>
      <c r="AV61" s="97" t="s">
        <v>236</v>
      </c>
    </row>
    <row r="62" spans="1:48" ht="14.25" customHeight="1" x14ac:dyDescent="0.15">
      <c r="A62" s="95" t="str">
        <f t="shared" si="11"/>
        <v/>
      </c>
      <c r="B62" s="95" t="str">
        <f t="shared" si="13"/>
        <v/>
      </c>
      <c r="C62" s="95" t="str">
        <f t="shared" si="0"/>
        <v/>
      </c>
      <c r="D62" s="95" t="str">
        <f t="shared" si="14"/>
        <v/>
      </c>
      <c r="E62" s="122">
        <v>58</v>
      </c>
      <c r="F62" s="123"/>
      <c r="G62" s="61" t="str">
        <f t="shared" si="15"/>
        <v/>
      </c>
      <c r="H62" s="62" t="str">
        <f t="shared" si="16"/>
        <v/>
      </c>
      <c r="I62" s="61" t="str">
        <f t="shared" si="17"/>
        <v/>
      </c>
      <c r="J62" s="62" t="str">
        <f t="shared" si="18"/>
        <v/>
      </c>
      <c r="K62" s="219" t="str">
        <f t="shared" si="19"/>
        <v/>
      </c>
      <c r="L62" s="219" t="str">
        <f t="shared" si="20"/>
        <v/>
      </c>
      <c r="M62" s="323" t="str">
        <f t="shared" si="21"/>
        <v/>
      </c>
      <c r="N62" s="231" t="str">
        <f t="shared" si="22"/>
        <v/>
      </c>
      <c r="O62" s="231" t="str">
        <f t="shared" si="23"/>
        <v/>
      </c>
      <c r="P62" s="63" t="str">
        <f t="shared" si="24"/>
        <v/>
      </c>
      <c r="Q62" s="124"/>
      <c r="R62" s="125"/>
      <c r="S62" s="126"/>
      <c r="T62" s="127"/>
      <c r="U62" s="124"/>
      <c r="V62" s="125"/>
      <c r="W62" s="126"/>
      <c r="X62" s="127"/>
      <c r="Y62" s="170"/>
      <c r="Z62" s="125"/>
      <c r="AA62" s="126"/>
      <c r="AB62" s="127"/>
      <c r="AC62" s="187"/>
      <c r="AD62" s="174"/>
      <c r="AE62" s="175"/>
      <c r="AF62" s="176"/>
      <c r="AG62" s="187"/>
      <c r="AH62" s="174"/>
      <c r="AI62" s="175"/>
      <c r="AJ62" s="176"/>
      <c r="AK62" s="128" t="str">
        <f>IF(F62="","",IF(学校情報!$T$1=TRUE,"東京陸恊クラブ",学校情報!$D$2))</f>
        <v/>
      </c>
      <c r="AL62" s="93"/>
      <c r="AS62" s="129"/>
      <c r="AV62" s="129" t="s">
        <v>237</v>
      </c>
    </row>
    <row r="63" spans="1:48" ht="14.25" customHeight="1" x14ac:dyDescent="0.15">
      <c r="A63" s="95" t="str">
        <f t="shared" si="11"/>
        <v/>
      </c>
      <c r="B63" s="95" t="str">
        <f t="shared" si="13"/>
        <v/>
      </c>
      <c r="C63" s="95" t="str">
        <f t="shared" si="0"/>
        <v/>
      </c>
      <c r="D63" s="95" t="str">
        <f t="shared" si="14"/>
        <v/>
      </c>
      <c r="E63" s="122">
        <v>59</v>
      </c>
      <c r="F63" s="123"/>
      <c r="G63" s="61" t="str">
        <f t="shared" si="15"/>
        <v/>
      </c>
      <c r="H63" s="62" t="str">
        <f t="shared" si="16"/>
        <v/>
      </c>
      <c r="I63" s="61" t="str">
        <f t="shared" si="17"/>
        <v/>
      </c>
      <c r="J63" s="62" t="str">
        <f t="shared" si="18"/>
        <v/>
      </c>
      <c r="K63" s="219" t="str">
        <f t="shared" si="19"/>
        <v/>
      </c>
      <c r="L63" s="219" t="str">
        <f t="shared" si="20"/>
        <v/>
      </c>
      <c r="M63" s="323" t="str">
        <f t="shared" si="21"/>
        <v/>
      </c>
      <c r="N63" s="231" t="str">
        <f t="shared" si="22"/>
        <v/>
      </c>
      <c r="O63" s="231" t="str">
        <f t="shared" si="23"/>
        <v/>
      </c>
      <c r="P63" s="63" t="str">
        <f t="shared" si="24"/>
        <v/>
      </c>
      <c r="Q63" s="124"/>
      <c r="R63" s="125"/>
      <c r="S63" s="126"/>
      <c r="T63" s="127"/>
      <c r="U63" s="124"/>
      <c r="V63" s="125"/>
      <c r="W63" s="126"/>
      <c r="X63" s="127"/>
      <c r="Y63" s="170"/>
      <c r="Z63" s="125"/>
      <c r="AA63" s="126"/>
      <c r="AB63" s="127"/>
      <c r="AC63" s="187"/>
      <c r="AD63" s="174"/>
      <c r="AE63" s="175"/>
      <c r="AF63" s="176"/>
      <c r="AG63" s="187"/>
      <c r="AH63" s="174"/>
      <c r="AI63" s="175"/>
      <c r="AJ63" s="176"/>
      <c r="AK63" s="128" t="str">
        <f>IF(F63="","",IF(学校情報!$T$1=TRUE,"東京陸恊クラブ",学校情報!$D$2))</f>
        <v/>
      </c>
      <c r="AL63" s="93"/>
      <c r="AS63" s="129"/>
      <c r="AV63" s="97" t="s">
        <v>238</v>
      </c>
    </row>
    <row r="64" spans="1:48" ht="14.25" customHeight="1" thickBot="1" x14ac:dyDescent="0.2">
      <c r="A64" s="95" t="str">
        <f t="shared" si="11"/>
        <v/>
      </c>
      <c r="B64" s="95" t="str">
        <f t="shared" si="13"/>
        <v/>
      </c>
      <c r="C64" s="95" t="str">
        <f t="shared" si="0"/>
        <v/>
      </c>
      <c r="D64" s="95" t="str">
        <f t="shared" si="14"/>
        <v/>
      </c>
      <c r="E64" s="130">
        <v>60</v>
      </c>
      <c r="F64" s="131"/>
      <c r="G64" s="64" t="str">
        <f t="shared" si="15"/>
        <v/>
      </c>
      <c r="H64" s="65" t="str">
        <f t="shared" si="16"/>
        <v/>
      </c>
      <c r="I64" s="64" t="str">
        <f t="shared" si="17"/>
        <v/>
      </c>
      <c r="J64" s="65" t="str">
        <f t="shared" si="18"/>
        <v/>
      </c>
      <c r="K64" s="220" t="str">
        <f t="shared" si="19"/>
        <v/>
      </c>
      <c r="L64" s="220" t="str">
        <f t="shared" si="20"/>
        <v/>
      </c>
      <c r="M64" s="324" t="str">
        <f t="shared" si="21"/>
        <v/>
      </c>
      <c r="N64" s="232" t="str">
        <f t="shared" si="22"/>
        <v/>
      </c>
      <c r="O64" s="232" t="str">
        <f t="shared" si="23"/>
        <v/>
      </c>
      <c r="P64" s="66" t="str">
        <f t="shared" si="24"/>
        <v/>
      </c>
      <c r="Q64" s="132"/>
      <c r="R64" s="133"/>
      <c r="S64" s="134"/>
      <c r="T64" s="135"/>
      <c r="U64" s="132"/>
      <c r="V64" s="133"/>
      <c r="W64" s="134"/>
      <c r="X64" s="135"/>
      <c r="Y64" s="210"/>
      <c r="Z64" s="133"/>
      <c r="AA64" s="134"/>
      <c r="AB64" s="135"/>
      <c r="AC64" s="188"/>
      <c r="AD64" s="177"/>
      <c r="AE64" s="178"/>
      <c r="AF64" s="179"/>
      <c r="AG64" s="188"/>
      <c r="AH64" s="177"/>
      <c r="AI64" s="178"/>
      <c r="AJ64" s="179"/>
      <c r="AK64" s="136" t="str">
        <f>IF(F64="","",IF(学校情報!$T$1=TRUE,"東京陸恊クラブ",学校情報!$D$2))</f>
        <v/>
      </c>
      <c r="AL64" s="93"/>
      <c r="AS64" s="129"/>
      <c r="AV64" s="129" t="s">
        <v>239</v>
      </c>
    </row>
    <row r="65" spans="1:48" ht="14.25" customHeight="1" x14ac:dyDescent="0.15">
      <c r="A65" s="95" t="str">
        <f t="shared" si="11"/>
        <v/>
      </c>
      <c r="B65" s="95" t="str">
        <f t="shared" si="13"/>
        <v/>
      </c>
      <c r="C65" s="95" t="str">
        <f t="shared" si="0"/>
        <v/>
      </c>
      <c r="D65" s="95" t="str">
        <f t="shared" si="14"/>
        <v/>
      </c>
      <c r="E65" s="137">
        <v>61</v>
      </c>
      <c r="F65" s="138"/>
      <c r="G65" s="67" t="str">
        <f t="shared" si="15"/>
        <v/>
      </c>
      <c r="H65" s="68" t="str">
        <f t="shared" si="16"/>
        <v/>
      </c>
      <c r="I65" s="67" t="str">
        <f t="shared" si="17"/>
        <v/>
      </c>
      <c r="J65" s="68" t="str">
        <f t="shared" si="18"/>
        <v/>
      </c>
      <c r="K65" s="221" t="str">
        <f t="shared" si="19"/>
        <v/>
      </c>
      <c r="L65" s="221" t="str">
        <f t="shared" si="20"/>
        <v/>
      </c>
      <c r="M65" s="325" t="str">
        <f t="shared" si="21"/>
        <v/>
      </c>
      <c r="N65" s="233" t="str">
        <f t="shared" si="22"/>
        <v/>
      </c>
      <c r="O65" s="233" t="str">
        <f t="shared" si="23"/>
        <v/>
      </c>
      <c r="P65" s="69" t="str">
        <f t="shared" si="24"/>
        <v/>
      </c>
      <c r="Q65" s="139"/>
      <c r="R65" s="140"/>
      <c r="S65" s="141"/>
      <c r="T65" s="142"/>
      <c r="U65" s="117"/>
      <c r="V65" s="140"/>
      <c r="W65" s="141"/>
      <c r="X65" s="142"/>
      <c r="Y65" s="211"/>
      <c r="Z65" s="140"/>
      <c r="AA65" s="141"/>
      <c r="AB65" s="142"/>
      <c r="AC65" s="189"/>
      <c r="AD65" s="180"/>
      <c r="AE65" s="181"/>
      <c r="AF65" s="182"/>
      <c r="AG65" s="189"/>
      <c r="AH65" s="180"/>
      <c r="AI65" s="181"/>
      <c r="AJ65" s="182"/>
      <c r="AK65" s="143" t="str">
        <f>IF(F65="","",IF(学校情報!$T$1=TRUE,"東京陸恊クラブ",学校情報!$D$2))</f>
        <v/>
      </c>
      <c r="AL65" s="93"/>
      <c r="AS65" s="129"/>
      <c r="AV65" s="97" t="s">
        <v>240</v>
      </c>
    </row>
    <row r="66" spans="1:48" ht="14.25" customHeight="1" x14ac:dyDescent="0.15">
      <c r="A66" s="95" t="str">
        <f t="shared" si="11"/>
        <v/>
      </c>
      <c r="B66" s="95" t="str">
        <f t="shared" si="13"/>
        <v/>
      </c>
      <c r="C66" s="95" t="str">
        <f t="shared" si="0"/>
        <v/>
      </c>
      <c r="D66" s="95" t="str">
        <f t="shared" si="14"/>
        <v/>
      </c>
      <c r="E66" s="122">
        <v>62</v>
      </c>
      <c r="F66" s="123"/>
      <c r="G66" s="61" t="str">
        <f t="shared" si="15"/>
        <v/>
      </c>
      <c r="H66" s="62" t="str">
        <f t="shared" si="16"/>
        <v/>
      </c>
      <c r="I66" s="61" t="str">
        <f t="shared" si="17"/>
        <v/>
      </c>
      <c r="J66" s="62" t="str">
        <f t="shared" si="18"/>
        <v/>
      </c>
      <c r="K66" s="219" t="str">
        <f t="shared" si="19"/>
        <v/>
      </c>
      <c r="L66" s="219" t="str">
        <f t="shared" si="20"/>
        <v/>
      </c>
      <c r="M66" s="323" t="str">
        <f t="shared" si="21"/>
        <v/>
      </c>
      <c r="N66" s="231" t="str">
        <f t="shared" si="22"/>
        <v/>
      </c>
      <c r="O66" s="231" t="str">
        <f t="shared" si="23"/>
        <v/>
      </c>
      <c r="P66" s="63" t="str">
        <f t="shared" si="24"/>
        <v/>
      </c>
      <c r="Q66" s="124"/>
      <c r="R66" s="125"/>
      <c r="S66" s="126"/>
      <c r="T66" s="127"/>
      <c r="U66" s="124"/>
      <c r="V66" s="125"/>
      <c r="W66" s="126"/>
      <c r="X66" s="127"/>
      <c r="Y66" s="170"/>
      <c r="Z66" s="125"/>
      <c r="AA66" s="126"/>
      <c r="AB66" s="127"/>
      <c r="AC66" s="187"/>
      <c r="AD66" s="174"/>
      <c r="AE66" s="175"/>
      <c r="AF66" s="176"/>
      <c r="AG66" s="187"/>
      <c r="AH66" s="174"/>
      <c r="AI66" s="175"/>
      <c r="AJ66" s="176"/>
      <c r="AK66" s="128" t="str">
        <f>IF(F66="","",IF(学校情報!$T$1=TRUE,"東京陸恊クラブ",学校情報!$D$2))</f>
        <v/>
      </c>
      <c r="AL66" s="93"/>
      <c r="AS66" s="129"/>
      <c r="AV66" s="129" t="s">
        <v>241</v>
      </c>
    </row>
    <row r="67" spans="1:48" ht="14.25" customHeight="1" x14ac:dyDescent="0.15">
      <c r="A67" s="95" t="str">
        <f t="shared" si="11"/>
        <v/>
      </c>
      <c r="B67" s="95" t="str">
        <f t="shared" si="13"/>
        <v/>
      </c>
      <c r="C67" s="95" t="str">
        <f t="shared" si="0"/>
        <v/>
      </c>
      <c r="D67" s="95" t="str">
        <f t="shared" si="14"/>
        <v/>
      </c>
      <c r="E67" s="122">
        <v>63</v>
      </c>
      <c r="F67" s="123"/>
      <c r="G67" s="61" t="str">
        <f t="shared" si="15"/>
        <v/>
      </c>
      <c r="H67" s="62" t="str">
        <f t="shared" si="16"/>
        <v/>
      </c>
      <c r="I67" s="61" t="str">
        <f t="shared" si="17"/>
        <v/>
      </c>
      <c r="J67" s="62" t="str">
        <f t="shared" si="18"/>
        <v/>
      </c>
      <c r="K67" s="219" t="str">
        <f t="shared" si="19"/>
        <v/>
      </c>
      <c r="L67" s="219" t="str">
        <f t="shared" si="20"/>
        <v/>
      </c>
      <c r="M67" s="323" t="str">
        <f t="shared" si="21"/>
        <v/>
      </c>
      <c r="N67" s="231" t="str">
        <f t="shared" si="22"/>
        <v/>
      </c>
      <c r="O67" s="231" t="str">
        <f t="shared" si="23"/>
        <v/>
      </c>
      <c r="P67" s="63" t="str">
        <f t="shared" si="24"/>
        <v/>
      </c>
      <c r="Q67" s="124"/>
      <c r="R67" s="125"/>
      <c r="S67" s="126"/>
      <c r="T67" s="127"/>
      <c r="U67" s="124"/>
      <c r="V67" s="125"/>
      <c r="W67" s="126"/>
      <c r="X67" s="127"/>
      <c r="Y67" s="170"/>
      <c r="Z67" s="125"/>
      <c r="AA67" s="126"/>
      <c r="AB67" s="127"/>
      <c r="AC67" s="187"/>
      <c r="AD67" s="174"/>
      <c r="AE67" s="175"/>
      <c r="AF67" s="176"/>
      <c r="AG67" s="187"/>
      <c r="AH67" s="174"/>
      <c r="AI67" s="175"/>
      <c r="AJ67" s="176"/>
      <c r="AK67" s="128" t="str">
        <f>IF(F67="","",IF(学校情報!$T$1=TRUE,"東京陸恊クラブ",学校情報!$D$2))</f>
        <v/>
      </c>
      <c r="AL67" s="93"/>
      <c r="AS67" s="129"/>
      <c r="AV67" s="97" t="s">
        <v>242</v>
      </c>
    </row>
    <row r="68" spans="1:48" ht="14.25" customHeight="1" x14ac:dyDescent="0.15">
      <c r="A68" s="95" t="str">
        <f t="shared" si="11"/>
        <v/>
      </c>
      <c r="B68" s="95" t="str">
        <f t="shared" si="13"/>
        <v/>
      </c>
      <c r="C68" s="95" t="str">
        <f t="shared" si="0"/>
        <v/>
      </c>
      <c r="D68" s="95" t="str">
        <f t="shared" si="14"/>
        <v/>
      </c>
      <c r="E68" s="122">
        <v>64</v>
      </c>
      <c r="F68" s="123"/>
      <c r="G68" s="61" t="str">
        <f t="shared" si="15"/>
        <v/>
      </c>
      <c r="H68" s="62" t="str">
        <f t="shared" si="16"/>
        <v/>
      </c>
      <c r="I68" s="61" t="str">
        <f t="shared" si="17"/>
        <v/>
      </c>
      <c r="J68" s="62" t="str">
        <f t="shared" si="18"/>
        <v/>
      </c>
      <c r="K68" s="219" t="str">
        <f t="shared" si="19"/>
        <v/>
      </c>
      <c r="L68" s="219" t="str">
        <f t="shared" si="20"/>
        <v/>
      </c>
      <c r="M68" s="323" t="str">
        <f t="shared" si="21"/>
        <v/>
      </c>
      <c r="N68" s="231" t="str">
        <f t="shared" si="22"/>
        <v/>
      </c>
      <c r="O68" s="231" t="str">
        <f t="shared" si="23"/>
        <v/>
      </c>
      <c r="P68" s="63" t="str">
        <f t="shared" si="24"/>
        <v/>
      </c>
      <c r="Q68" s="124"/>
      <c r="R68" s="125"/>
      <c r="S68" s="126"/>
      <c r="T68" s="127"/>
      <c r="U68" s="124"/>
      <c r="V68" s="125"/>
      <c r="W68" s="126"/>
      <c r="X68" s="127"/>
      <c r="Y68" s="170"/>
      <c r="Z68" s="125"/>
      <c r="AA68" s="126"/>
      <c r="AB68" s="127"/>
      <c r="AC68" s="187"/>
      <c r="AD68" s="174"/>
      <c r="AE68" s="175"/>
      <c r="AF68" s="176"/>
      <c r="AG68" s="187"/>
      <c r="AH68" s="174"/>
      <c r="AI68" s="175"/>
      <c r="AJ68" s="176"/>
      <c r="AK68" s="128" t="str">
        <f>IF(F68="","",IF(学校情報!$T$1=TRUE,"東京陸恊クラブ",学校情報!$D$2))</f>
        <v/>
      </c>
      <c r="AL68" s="93"/>
      <c r="AS68" s="129"/>
      <c r="AV68" s="129" t="s">
        <v>243</v>
      </c>
    </row>
    <row r="69" spans="1:48" ht="14.25" customHeight="1" thickBot="1" x14ac:dyDescent="0.2">
      <c r="A69" s="95" t="str">
        <f t="shared" si="11"/>
        <v/>
      </c>
      <c r="B69" s="95" t="str">
        <f t="shared" si="13"/>
        <v/>
      </c>
      <c r="C69" s="95" t="str">
        <f t="shared" ref="C69:C123" si="25">IF(ISERROR(RANK(D69,$D$5:$D$124,1)),"",RANK(D69,$D$5:$D$124,1))</f>
        <v/>
      </c>
      <c r="D69" s="95" t="str">
        <f t="shared" ref="D69:D100" si="26">IF(O69="女",ROW(Q69),"")</f>
        <v/>
      </c>
      <c r="E69" s="144">
        <v>65</v>
      </c>
      <c r="F69" s="145"/>
      <c r="G69" s="70" t="str">
        <f t="shared" ref="G69:G100" si="27">IF($F69="","",IF(ISERROR(VLOOKUP($F69,氏名データ,5,0)),"",VLOOKUP($F69,氏名データ,5,0)))</f>
        <v/>
      </c>
      <c r="H69" s="71" t="str">
        <f t="shared" ref="H69:H100" si="28">IF($F69="","",IF(ISERROR(VLOOKUP($F69,氏名データ,6,0)),"",VLOOKUP($F69,氏名データ,6,0)))</f>
        <v/>
      </c>
      <c r="I69" s="70" t="str">
        <f t="shared" ref="I69:I100" si="29">IF($F69="","",IF(ISERROR(VLOOKUP($F69,氏名データ,7,0)),"",ASC(VLOOKUP($F69,氏名データ,7,0))))</f>
        <v/>
      </c>
      <c r="J69" s="71" t="str">
        <f t="shared" ref="J69:J100" si="30">IF($F69="","",IF(ISERROR(VLOOKUP($F69,氏名データ,8,0)),"",ASC(VLOOKUP($F69,氏名データ,8,0))))</f>
        <v/>
      </c>
      <c r="K69" s="222" t="str">
        <f t="shared" ref="K69:K100" si="31">IF($F69="","",IF(ISERROR(VLOOKUP($F69,氏名データ,9,0)),"",VLOOKUP($F69,氏名データ,9,0)))</f>
        <v/>
      </c>
      <c r="L69" s="222" t="str">
        <f t="shared" ref="L69:L100" si="32">IF($F69="","",IF(ISERROR(VLOOKUP($F69,氏名データ,10,0)),"",VLOOKUP($F69,氏名データ,10,0)))</f>
        <v/>
      </c>
      <c r="M69" s="326" t="str">
        <f t="shared" ref="M69:M100" si="33">IF($F69="","",IF(ISERROR(VLOOKUP($F69,氏名データ,13,0)),"",VLOOKUP($F69,氏名データ,12,0)))</f>
        <v/>
      </c>
      <c r="N69" s="235" t="str">
        <f t="shared" ref="N69:N100" si="34">IF($F69="","",IF(ISERROR(VLOOKUP($F69,氏名データ,13,0)),"",VLOOKUP($F69,氏名データ,13,0)))</f>
        <v/>
      </c>
      <c r="O69" s="235" t="str">
        <f t="shared" ref="O69:O100" si="35">IF($F69="","",IF(ISERROR(VLOOKUP($F69,氏名データ,11,0)),"",VLOOKUP($F69,氏名データ,11,0)))</f>
        <v/>
      </c>
      <c r="P69" s="72" t="str">
        <f t="shared" ref="P69:P100" si="36">IF($F69="","",IF(ISERROR(VLOOKUP($F69,氏名データ,14,0)),"",VLOOKUP($F69,氏名データ,14,0)))</f>
        <v/>
      </c>
      <c r="Q69" s="146"/>
      <c r="R69" s="147"/>
      <c r="S69" s="148"/>
      <c r="T69" s="149"/>
      <c r="U69" s="132"/>
      <c r="V69" s="147"/>
      <c r="W69" s="148"/>
      <c r="X69" s="149"/>
      <c r="Y69" s="212"/>
      <c r="Z69" s="147"/>
      <c r="AA69" s="148"/>
      <c r="AB69" s="149"/>
      <c r="AC69" s="190"/>
      <c r="AD69" s="183"/>
      <c r="AE69" s="184"/>
      <c r="AF69" s="185"/>
      <c r="AG69" s="190"/>
      <c r="AH69" s="183"/>
      <c r="AI69" s="184"/>
      <c r="AJ69" s="185"/>
      <c r="AK69" s="150" t="str">
        <f>IF(F69="","",IF(学校情報!$T$1=TRUE,"東京陸恊クラブ",学校情報!$D$2))</f>
        <v/>
      </c>
      <c r="AL69" s="93"/>
      <c r="AS69" s="129"/>
      <c r="AV69" s="97" t="s">
        <v>244</v>
      </c>
    </row>
    <row r="70" spans="1:48" ht="14.25" customHeight="1" x14ac:dyDescent="0.15">
      <c r="A70" s="95" t="str">
        <f t="shared" ref="A70:A124" si="37">IF(ISERROR(RANK(B70,$B$5:$B$124,1)),"",RANK(B70,$B$5:$B$124,1))</f>
        <v/>
      </c>
      <c r="B70" s="95" t="str">
        <f t="shared" si="13"/>
        <v/>
      </c>
      <c r="C70" s="95" t="str">
        <f t="shared" si="25"/>
        <v/>
      </c>
      <c r="D70" s="95" t="str">
        <f t="shared" si="26"/>
        <v/>
      </c>
      <c r="E70" s="115">
        <v>66</v>
      </c>
      <c r="F70" s="116"/>
      <c r="G70" s="73" t="str">
        <f t="shared" si="27"/>
        <v/>
      </c>
      <c r="H70" s="74" t="str">
        <f t="shared" si="28"/>
        <v/>
      </c>
      <c r="I70" s="73" t="str">
        <f t="shared" si="29"/>
        <v/>
      </c>
      <c r="J70" s="74" t="str">
        <f t="shared" si="30"/>
        <v/>
      </c>
      <c r="K70" s="223" t="str">
        <f t="shared" si="31"/>
        <v/>
      </c>
      <c r="L70" s="223" t="str">
        <f t="shared" si="32"/>
        <v/>
      </c>
      <c r="M70" s="327" t="str">
        <f t="shared" si="33"/>
        <v/>
      </c>
      <c r="N70" s="234" t="str">
        <f t="shared" si="34"/>
        <v/>
      </c>
      <c r="O70" s="234" t="str">
        <f t="shared" si="35"/>
        <v/>
      </c>
      <c r="P70" s="75" t="str">
        <f t="shared" si="36"/>
        <v/>
      </c>
      <c r="Q70" s="117"/>
      <c r="R70" s="118"/>
      <c r="S70" s="119"/>
      <c r="T70" s="120"/>
      <c r="U70" s="117"/>
      <c r="V70" s="118"/>
      <c r="W70" s="119"/>
      <c r="X70" s="120"/>
      <c r="Y70" s="209"/>
      <c r="Z70" s="118"/>
      <c r="AA70" s="119"/>
      <c r="AB70" s="120"/>
      <c r="AC70" s="186"/>
      <c r="AD70" s="171"/>
      <c r="AE70" s="172"/>
      <c r="AF70" s="173"/>
      <c r="AG70" s="186"/>
      <c r="AH70" s="171"/>
      <c r="AI70" s="172"/>
      <c r="AJ70" s="173"/>
      <c r="AK70" s="151" t="str">
        <f>IF(F70="","",IF(学校情報!$T$1=TRUE,"東京陸恊クラブ",学校情報!$D$2))</f>
        <v/>
      </c>
      <c r="AL70" s="93"/>
      <c r="AS70" s="129"/>
      <c r="AV70" s="129" t="s">
        <v>245</v>
      </c>
    </row>
    <row r="71" spans="1:48" ht="14.25" customHeight="1" x14ac:dyDescent="0.15">
      <c r="A71" s="95" t="str">
        <f t="shared" si="37"/>
        <v/>
      </c>
      <c r="B71" s="95" t="str">
        <f t="shared" ref="B71:B124" si="38">IF(O71="男",ROW(O71),"")</f>
        <v/>
      </c>
      <c r="C71" s="95" t="str">
        <f t="shared" si="25"/>
        <v/>
      </c>
      <c r="D71" s="95" t="str">
        <f t="shared" si="26"/>
        <v/>
      </c>
      <c r="E71" s="122">
        <v>67</v>
      </c>
      <c r="F71" s="123"/>
      <c r="G71" s="61" t="str">
        <f t="shared" si="27"/>
        <v/>
      </c>
      <c r="H71" s="62" t="str">
        <f t="shared" si="28"/>
        <v/>
      </c>
      <c r="I71" s="61" t="str">
        <f t="shared" si="29"/>
        <v/>
      </c>
      <c r="J71" s="62" t="str">
        <f t="shared" si="30"/>
        <v/>
      </c>
      <c r="K71" s="219" t="str">
        <f t="shared" si="31"/>
        <v/>
      </c>
      <c r="L71" s="219" t="str">
        <f t="shared" si="32"/>
        <v/>
      </c>
      <c r="M71" s="323" t="str">
        <f t="shared" si="33"/>
        <v/>
      </c>
      <c r="N71" s="231" t="str">
        <f t="shared" si="34"/>
        <v/>
      </c>
      <c r="O71" s="231" t="str">
        <f t="shared" si="35"/>
        <v/>
      </c>
      <c r="P71" s="63" t="str">
        <f t="shared" si="36"/>
        <v/>
      </c>
      <c r="Q71" s="124"/>
      <c r="R71" s="125"/>
      <c r="S71" s="126"/>
      <c r="T71" s="127"/>
      <c r="U71" s="124"/>
      <c r="V71" s="125"/>
      <c r="W71" s="126"/>
      <c r="X71" s="127"/>
      <c r="Y71" s="170"/>
      <c r="Z71" s="125"/>
      <c r="AA71" s="126"/>
      <c r="AB71" s="127"/>
      <c r="AC71" s="187"/>
      <c r="AD71" s="174"/>
      <c r="AE71" s="175"/>
      <c r="AF71" s="176"/>
      <c r="AG71" s="187"/>
      <c r="AH71" s="174"/>
      <c r="AI71" s="175"/>
      <c r="AJ71" s="176"/>
      <c r="AK71" s="128" t="str">
        <f>IF(F71="","",IF(学校情報!$T$1=TRUE,"東京陸恊クラブ",学校情報!$D$2))</f>
        <v/>
      </c>
      <c r="AL71" s="93"/>
      <c r="AS71" s="129"/>
      <c r="AV71" s="97" t="s">
        <v>246</v>
      </c>
    </row>
    <row r="72" spans="1:48" ht="14.25" customHeight="1" x14ac:dyDescent="0.15">
      <c r="A72" s="95" t="str">
        <f t="shared" si="37"/>
        <v/>
      </c>
      <c r="B72" s="95" t="str">
        <f t="shared" si="38"/>
        <v/>
      </c>
      <c r="C72" s="95" t="str">
        <f t="shared" si="25"/>
        <v/>
      </c>
      <c r="D72" s="95" t="str">
        <f t="shared" si="26"/>
        <v/>
      </c>
      <c r="E72" s="122">
        <v>68</v>
      </c>
      <c r="F72" s="123"/>
      <c r="G72" s="61" t="str">
        <f t="shared" si="27"/>
        <v/>
      </c>
      <c r="H72" s="62" t="str">
        <f t="shared" si="28"/>
        <v/>
      </c>
      <c r="I72" s="61" t="str">
        <f t="shared" si="29"/>
        <v/>
      </c>
      <c r="J72" s="62" t="str">
        <f t="shared" si="30"/>
        <v/>
      </c>
      <c r="K72" s="219" t="str">
        <f t="shared" si="31"/>
        <v/>
      </c>
      <c r="L72" s="219" t="str">
        <f t="shared" si="32"/>
        <v/>
      </c>
      <c r="M72" s="323" t="str">
        <f t="shared" si="33"/>
        <v/>
      </c>
      <c r="N72" s="231" t="str">
        <f t="shared" si="34"/>
        <v/>
      </c>
      <c r="O72" s="231" t="str">
        <f t="shared" si="35"/>
        <v/>
      </c>
      <c r="P72" s="63" t="str">
        <f t="shared" si="36"/>
        <v/>
      </c>
      <c r="Q72" s="124"/>
      <c r="R72" s="125"/>
      <c r="S72" s="126"/>
      <c r="T72" s="127"/>
      <c r="U72" s="124"/>
      <c r="V72" s="125"/>
      <c r="W72" s="126"/>
      <c r="X72" s="127"/>
      <c r="Y72" s="170"/>
      <c r="Z72" s="125"/>
      <c r="AA72" s="126"/>
      <c r="AB72" s="127"/>
      <c r="AC72" s="187"/>
      <c r="AD72" s="174"/>
      <c r="AE72" s="175"/>
      <c r="AF72" s="176"/>
      <c r="AG72" s="187"/>
      <c r="AH72" s="174"/>
      <c r="AI72" s="175"/>
      <c r="AJ72" s="176"/>
      <c r="AK72" s="128" t="str">
        <f>IF(F72="","",IF(学校情報!$T$1=TRUE,"東京陸恊クラブ",学校情報!$D$2))</f>
        <v/>
      </c>
      <c r="AL72" s="93"/>
      <c r="AS72" s="129"/>
      <c r="AV72" s="129" t="s">
        <v>247</v>
      </c>
    </row>
    <row r="73" spans="1:48" ht="14.25" customHeight="1" x14ac:dyDescent="0.15">
      <c r="A73" s="95" t="str">
        <f t="shared" si="37"/>
        <v/>
      </c>
      <c r="B73" s="95" t="str">
        <f t="shared" si="38"/>
        <v/>
      </c>
      <c r="C73" s="95" t="str">
        <f t="shared" si="25"/>
        <v/>
      </c>
      <c r="D73" s="95" t="str">
        <f t="shared" si="26"/>
        <v/>
      </c>
      <c r="E73" s="122">
        <v>69</v>
      </c>
      <c r="F73" s="123"/>
      <c r="G73" s="61" t="str">
        <f t="shared" si="27"/>
        <v/>
      </c>
      <c r="H73" s="62" t="str">
        <f t="shared" si="28"/>
        <v/>
      </c>
      <c r="I73" s="61" t="str">
        <f t="shared" si="29"/>
        <v/>
      </c>
      <c r="J73" s="62" t="str">
        <f t="shared" si="30"/>
        <v/>
      </c>
      <c r="K73" s="219" t="str">
        <f t="shared" si="31"/>
        <v/>
      </c>
      <c r="L73" s="219" t="str">
        <f t="shared" si="32"/>
        <v/>
      </c>
      <c r="M73" s="323" t="str">
        <f t="shared" si="33"/>
        <v/>
      </c>
      <c r="N73" s="231" t="str">
        <f t="shared" si="34"/>
        <v/>
      </c>
      <c r="O73" s="231" t="str">
        <f t="shared" si="35"/>
        <v/>
      </c>
      <c r="P73" s="63" t="str">
        <f t="shared" si="36"/>
        <v/>
      </c>
      <c r="Q73" s="124"/>
      <c r="R73" s="125"/>
      <c r="S73" s="126"/>
      <c r="T73" s="127"/>
      <c r="U73" s="124"/>
      <c r="V73" s="125"/>
      <c r="W73" s="126"/>
      <c r="X73" s="127"/>
      <c r="Y73" s="170"/>
      <c r="Z73" s="125"/>
      <c r="AA73" s="126"/>
      <c r="AB73" s="127"/>
      <c r="AC73" s="187"/>
      <c r="AD73" s="174"/>
      <c r="AE73" s="175"/>
      <c r="AF73" s="176"/>
      <c r="AG73" s="187"/>
      <c r="AH73" s="174"/>
      <c r="AI73" s="175"/>
      <c r="AJ73" s="176"/>
      <c r="AK73" s="128" t="str">
        <f>IF(F73="","",IF(学校情報!$T$1=TRUE,"東京陸恊クラブ",学校情報!$D$2))</f>
        <v/>
      </c>
      <c r="AL73" s="93"/>
      <c r="AS73" s="129"/>
      <c r="AV73" s="97" t="s">
        <v>248</v>
      </c>
    </row>
    <row r="74" spans="1:48" ht="14.25" customHeight="1" thickBot="1" x14ac:dyDescent="0.2">
      <c r="A74" s="95" t="str">
        <f t="shared" si="37"/>
        <v/>
      </c>
      <c r="B74" s="95" t="str">
        <f t="shared" si="38"/>
        <v/>
      </c>
      <c r="C74" s="95" t="str">
        <f t="shared" si="25"/>
        <v/>
      </c>
      <c r="D74" s="95" t="str">
        <f t="shared" si="26"/>
        <v/>
      </c>
      <c r="E74" s="130">
        <v>70</v>
      </c>
      <c r="F74" s="131"/>
      <c r="G74" s="64" t="str">
        <f t="shared" si="27"/>
        <v/>
      </c>
      <c r="H74" s="65" t="str">
        <f t="shared" si="28"/>
        <v/>
      </c>
      <c r="I74" s="64" t="str">
        <f t="shared" si="29"/>
        <v/>
      </c>
      <c r="J74" s="65" t="str">
        <f t="shared" si="30"/>
        <v/>
      </c>
      <c r="K74" s="220" t="str">
        <f t="shared" si="31"/>
        <v/>
      </c>
      <c r="L74" s="220" t="str">
        <f t="shared" si="32"/>
        <v/>
      </c>
      <c r="M74" s="324" t="str">
        <f t="shared" si="33"/>
        <v/>
      </c>
      <c r="N74" s="232" t="str">
        <f t="shared" si="34"/>
        <v/>
      </c>
      <c r="O74" s="232" t="str">
        <f t="shared" si="35"/>
        <v/>
      </c>
      <c r="P74" s="66" t="str">
        <f t="shared" si="36"/>
        <v/>
      </c>
      <c r="Q74" s="132"/>
      <c r="R74" s="133"/>
      <c r="S74" s="134"/>
      <c r="T74" s="135"/>
      <c r="U74" s="132"/>
      <c r="V74" s="133"/>
      <c r="W74" s="134"/>
      <c r="X74" s="135"/>
      <c r="Y74" s="210"/>
      <c r="Z74" s="133"/>
      <c r="AA74" s="134"/>
      <c r="AB74" s="135"/>
      <c r="AC74" s="188"/>
      <c r="AD74" s="177"/>
      <c r="AE74" s="178"/>
      <c r="AF74" s="179"/>
      <c r="AG74" s="188"/>
      <c r="AH74" s="177"/>
      <c r="AI74" s="178"/>
      <c r="AJ74" s="179"/>
      <c r="AK74" s="136" t="str">
        <f>IF(F74="","",IF(学校情報!$T$1=TRUE,"東京陸恊クラブ",学校情報!$D$2))</f>
        <v/>
      </c>
      <c r="AL74" s="93"/>
      <c r="AS74" s="129"/>
      <c r="AV74" s="129" t="s">
        <v>249</v>
      </c>
    </row>
    <row r="75" spans="1:48" ht="14.25" customHeight="1" x14ac:dyDescent="0.15">
      <c r="A75" s="95" t="str">
        <f t="shared" si="37"/>
        <v/>
      </c>
      <c r="B75" s="95" t="str">
        <f t="shared" si="38"/>
        <v/>
      </c>
      <c r="C75" s="95" t="str">
        <f t="shared" si="25"/>
        <v/>
      </c>
      <c r="D75" s="95" t="str">
        <f t="shared" si="26"/>
        <v/>
      </c>
      <c r="E75" s="115">
        <v>71</v>
      </c>
      <c r="F75" s="116"/>
      <c r="G75" s="73" t="str">
        <f t="shared" si="27"/>
        <v/>
      </c>
      <c r="H75" s="74" t="str">
        <f t="shared" si="28"/>
        <v/>
      </c>
      <c r="I75" s="73" t="str">
        <f t="shared" si="29"/>
        <v/>
      </c>
      <c r="J75" s="74" t="str">
        <f t="shared" si="30"/>
        <v/>
      </c>
      <c r="K75" s="223" t="str">
        <f t="shared" si="31"/>
        <v/>
      </c>
      <c r="L75" s="223" t="str">
        <f t="shared" si="32"/>
        <v/>
      </c>
      <c r="M75" s="327" t="str">
        <f t="shared" si="33"/>
        <v/>
      </c>
      <c r="N75" s="234" t="str">
        <f t="shared" si="34"/>
        <v/>
      </c>
      <c r="O75" s="234" t="str">
        <f t="shared" si="35"/>
        <v/>
      </c>
      <c r="P75" s="75" t="str">
        <f t="shared" si="36"/>
        <v/>
      </c>
      <c r="Q75" s="117"/>
      <c r="R75" s="118"/>
      <c r="S75" s="119"/>
      <c r="T75" s="120"/>
      <c r="U75" s="117"/>
      <c r="V75" s="118"/>
      <c r="W75" s="119"/>
      <c r="X75" s="120"/>
      <c r="Y75" s="209"/>
      <c r="Z75" s="118"/>
      <c r="AA75" s="119"/>
      <c r="AB75" s="120"/>
      <c r="AC75" s="186"/>
      <c r="AD75" s="171"/>
      <c r="AE75" s="172"/>
      <c r="AF75" s="173"/>
      <c r="AG75" s="186"/>
      <c r="AH75" s="171"/>
      <c r="AI75" s="172"/>
      <c r="AJ75" s="173"/>
      <c r="AK75" s="151" t="str">
        <f>IF(F75="","",IF(学校情報!$T$1=TRUE,"東京陸恊クラブ",学校情報!$D$2))</f>
        <v/>
      </c>
      <c r="AL75" s="93"/>
      <c r="AS75" s="129"/>
      <c r="AV75" s="97" t="s">
        <v>250</v>
      </c>
    </row>
    <row r="76" spans="1:48" ht="14.25" customHeight="1" x14ac:dyDescent="0.15">
      <c r="A76" s="95" t="str">
        <f t="shared" si="37"/>
        <v/>
      </c>
      <c r="B76" s="95" t="str">
        <f t="shared" si="38"/>
        <v/>
      </c>
      <c r="C76" s="95" t="str">
        <f t="shared" si="25"/>
        <v/>
      </c>
      <c r="D76" s="95" t="str">
        <f t="shared" si="26"/>
        <v/>
      </c>
      <c r="E76" s="122">
        <v>72</v>
      </c>
      <c r="F76" s="123"/>
      <c r="G76" s="61" t="str">
        <f t="shared" si="27"/>
        <v/>
      </c>
      <c r="H76" s="62" t="str">
        <f t="shared" si="28"/>
        <v/>
      </c>
      <c r="I76" s="61" t="str">
        <f t="shared" si="29"/>
        <v/>
      </c>
      <c r="J76" s="62" t="str">
        <f t="shared" si="30"/>
        <v/>
      </c>
      <c r="K76" s="219" t="str">
        <f t="shared" si="31"/>
        <v/>
      </c>
      <c r="L76" s="219" t="str">
        <f t="shared" si="32"/>
        <v/>
      </c>
      <c r="M76" s="323" t="str">
        <f t="shared" si="33"/>
        <v/>
      </c>
      <c r="N76" s="231" t="str">
        <f t="shared" si="34"/>
        <v/>
      </c>
      <c r="O76" s="231" t="str">
        <f t="shared" si="35"/>
        <v/>
      </c>
      <c r="P76" s="63" t="str">
        <f t="shared" si="36"/>
        <v/>
      </c>
      <c r="Q76" s="124"/>
      <c r="R76" s="125"/>
      <c r="S76" s="126"/>
      <c r="T76" s="127"/>
      <c r="U76" s="124"/>
      <c r="V76" s="125"/>
      <c r="W76" s="126"/>
      <c r="X76" s="127"/>
      <c r="Y76" s="170"/>
      <c r="Z76" s="125"/>
      <c r="AA76" s="126"/>
      <c r="AB76" s="127"/>
      <c r="AC76" s="187"/>
      <c r="AD76" s="174"/>
      <c r="AE76" s="175"/>
      <c r="AF76" s="176"/>
      <c r="AG76" s="187"/>
      <c r="AH76" s="174"/>
      <c r="AI76" s="175"/>
      <c r="AJ76" s="176"/>
      <c r="AK76" s="128" t="str">
        <f>IF(F76="","",IF(学校情報!$T$1=TRUE,"東京陸恊クラブ",学校情報!$D$2))</f>
        <v/>
      </c>
      <c r="AL76" s="93"/>
      <c r="AS76" s="129"/>
      <c r="AV76" s="129" t="s">
        <v>251</v>
      </c>
    </row>
    <row r="77" spans="1:48" ht="14.25" customHeight="1" x14ac:dyDescent="0.15">
      <c r="A77" s="95" t="str">
        <f t="shared" si="37"/>
        <v/>
      </c>
      <c r="B77" s="95" t="str">
        <f t="shared" si="38"/>
        <v/>
      </c>
      <c r="C77" s="95" t="str">
        <f t="shared" si="25"/>
        <v/>
      </c>
      <c r="D77" s="95" t="str">
        <f t="shared" si="26"/>
        <v/>
      </c>
      <c r="E77" s="122">
        <v>73</v>
      </c>
      <c r="F77" s="123"/>
      <c r="G77" s="61" t="str">
        <f t="shared" si="27"/>
        <v/>
      </c>
      <c r="H77" s="62" t="str">
        <f t="shared" si="28"/>
        <v/>
      </c>
      <c r="I77" s="61" t="str">
        <f t="shared" si="29"/>
        <v/>
      </c>
      <c r="J77" s="62" t="str">
        <f t="shared" si="30"/>
        <v/>
      </c>
      <c r="K77" s="219" t="str">
        <f t="shared" si="31"/>
        <v/>
      </c>
      <c r="L77" s="219" t="str">
        <f t="shared" si="32"/>
        <v/>
      </c>
      <c r="M77" s="323" t="str">
        <f t="shared" si="33"/>
        <v/>
      </c>
      <c r="N77" s="231" t="str">
        <f t="shared" si="34"/>
        <v/>
      </c>
      <c r="O77" s="231" t="str">
        <f t="shared" si="35"/>
        <v/>
      </c>
      <c r="P77" s="63" t="str">
        <f t="shared" si="36"/>
        <v/>
      </c>
      <c r="Q77" s="124"/>
      <c r="R77" s="125"/>
      <c r="S77" s="126"/>
      <c r="T77" s="127"/>
      <c r="U77" s="124"/>
      <c r="V77" s="125"/>
      <c r="W77" s="126"/>
      <c r="X77" s="127"/>
      <c r="Y77" s="170"/>
      <c r="Z77" s="125"/>
      <c r="AA77" s="126"/>
      <c r="AB77" s="127"/>
      <c r="AC77" s="187"/>
      <c r="AD77" s="174"/>
      <c r="AE77" s="175"/>
      <c r="AF77" s="176"/>
      <c r="AG77" s="187"/>
      <c r="AH77" s="174"/>
      <c r="AI77" s="175"/>
      <c r="AJ77" s="176"/>
      <c r="AK77" s="128" t="str">
        <f>IF(F77="","",IF(学校情報!$T$1=TRUE,"東京陸恊クラブ",学校情報!$D$2))</f>
        <v/>
      </c>
      <c r="AL77" s="93"/>
      <c r="AS77" s="129"/>
      <c r="AV77" s="97" t="s">
        <v>252</v>
      </c>
    </row>
    <row r="78" spans="1:48" ht="14.25" customHeight="1" x14ac:dyDescent="0.15">
      <c r="A78" s="95" t="str">
        <f t="shared" si="37"/>
        <v/>
      </c>
      <c r="B78" s="95" t="str">
        <f t="shared" si="38"/>
        <v/>
      </c>
      <c r="C78" s="95" t="str">
        <f t="shared" si="25"/>
        <v/>
      </c>
      <c r="D78" s="95" t="str">
        <f t="shared" si="26"/>
        <v/>
      </c>
      <c r="E78" s="122">
        <v>74</v>
      </c>
      <c r="F78" s="123"/>
      <c r="G78" s="61" t="str">
        <f t="shared" si="27"/>
        <v/>
      </c>
      <c r="H78" s="62" t="str">
        <f t="shared" si="28"/>
        <v/>
      </c>
      <c r="I78" s="61" t="str">
        <f t="shared" si="29"/>
        <v/>
      </c>
      <c r="J78" s="62" t="str">
        <f t="shared" si="30"/>
        <v/>
      </c>
      <c r="K78" s="219" t="str">
        <f t="shared" si="31"/>
        <v/>
      </c>
      <c r="L78" s="219" t="str">
        <f t="shared" si="32"/>
        <v/>
      </c>
      <c r="M78" s="323" t="str">
        <f t="shared" si="33"/>
        <v/>
      </c>
      <c r="N78" s="231" t="str">
        <f t="shared" si="34"/>
        <v/>
      </c>
      <c r="O78" s="231" t="str">
        <f t="shared" si="35"/>
        <v/>
      </c>
      <c r="P78" s="63" t="str">
        <f t="shared" si="36"/>
        <v/>
      </c>
      <c r="Q78" s="124"/>
      <c r="R78" s="125"/>
      <c r="S78" s="126"/>
      <c r="T78" s="127"/>
      <c r="U78" s="124"/>
      <c r="V78" s="125"/>
      <c r="W78" s="126"/>
      <c r="X78" s="127"/>
      <c r="Y78" s="170"/>
      <c r="Z78" s="125"/>
      <c r="AA78" s="126"/>
      <c r="AB78" s="127"/>
      <c r="AC78" s="187"/>
      <c r="AD78" s="174"/>
      <c r="AE78" s="175"/>
      <c r="AF78" s="176"/>
      <c r="AG78" s="187"/>
      <c r="AH78" s="174"/>
      <c r="AI78" s="175"/>
      <c r="AJ78" s="176"/>
      <c r="AK78" s="128" t="str">
        <f>IF(F78="","",IF(学校情報!$T$1=TRUE,"東京陸恊クラブ",学校情報!$D$2))</f>
        <v/>
      </c>
      <c r="AL78" s="93"/>
      <c r="AS78" s="129"/>
      <c r="AV78" s="129" t="s">
        <v>253</v>
      </c>
    </row>
    <row r="79" spans="1:48" ht="14.25" customHeight="1" thickBot="1" x14ac:dyDescent="0.2">
      <c r="A79" s="95" t="str">
        <f t="shared" si="37"/>
        <v/>
      </c>
      <c r="B79" s="95" t="str">
        <f t="shared" si="38"/>
        <v/>
      </c>
      <c r="C79" s="95" t="str">
        <f t="shared" si="25"/>
        <v/>
      </c>
      <c r="D79" s="95" t="str">
        <f t="shared" si="26"/>
        <v/>
      </c>
      <c r="E79" s="130">
        <v>75</v>
      </c>
      <c r="F79" s="131"/>
      <c r="G79" s="64" t="str">
        <f t="shared" si="27"/>
        <v/>
      </c>
      <c r="H79" s="65" t="str">
        <f t="shared" si="28"/>
        <v/>
      </c>
      <c r="I79" s="64" t="str">
        <f t="shared" si="29"/>
        <v/>
      </c>
      <c r="J79" s="65" t="str">
        <f t="shared" si="30"/>
        <v/>
      </c>
      <c r="K79" s="220" t="str">
        <f t="shared" si="31"/>
        <v/>
      </c>
      <c r="L79" s="220" t="str">
        <f t="shared" si="32"/>
        <v/>
      </c>
      <c r="M79" s="324" t="str">
        <f t="shared" si="33"/>
        <v/>
      </c>
      <c r="N79" s="232" t="str">
        <f t="shared" si="34"/>
        <v/>
      </c>
      <c r="O79" s="232" t="str">
        <f t="shared" si="35"/>
        <v/>
      </c>
      <c r="P79" s="66" t="str">
        <f t="shared" si="36"/>
        <v/>
      </c>
      <c r="Q79" s="132"/>
      <c r="R79" s="133"/>
      <c r="S79" s="134"/>
      <c r="T79" s="135"/>
      <c r="U79" s="132"/>
      <c r="V79" s="133"/>
      <c r="W79" s="134"/>
      <c r="X79" s="135"/>
      <c r="Y79" s="210"/>
      <c r="Z79" s="133"/>
      <c r="AA79" s="134"/>
      <c r="AB79" s="135"/>
      <c r="AC79" s="188"/>
      <c r="AD79" s="177"/>
      <c r="AE79" s="178"/>
      <c r="AF79" s="179"/>
      <c r="AG79" s="188"/>
      <c r="AH79" s="177"/>
      <c r="AI79" s="178"/>
      <c r="AJ79" s="179"/>
      <c r="AK79" s="136" t="str">
        <f>IF(F79="","",IF(学校情報!$T$1=TRUE,"東京陸恊クラブ",学校情報!$D$2))</f>
        <v/>
      </c>
      <c r="AL79" s="93"/>
      <c r="AS79" s="129"/>
      <c r="AV79" s="97" t="s">
        <v>254</v>
      </c>
    </row>
    <row r="80" spans="1:48" ht="14.25" customHeight="1" x14ac:dyDescent="0.15">
      <c r="A80" s="95" t="str">
        <f t="shared" si="37"/>
        <v/>
      </c>
      <c r="B80" s="95" t="str">
        <f t="shared" si="38"/>
        <v/>
      </c>
      <c r="C80" s="95" t="str">
        <f t="shared" si="25"/>
        <v/>
      </c>
      <c r="D80" s="95" t="str">
        <f t="shared" si="26"/>
        <v/>
      </c>
      <c r="E80" s="137">
        <v>76</v>
      </c>
      <c r="F80" s="138"/>
      <c r="G80" s="67" t="str">
        <f t="shared" si="27"/>
        <v/>
      </c>
      <c r="H80" s="68" t="str">
        <f t="shared" si="28"/>
        <v/>
      </c>
      <c r="I80" s="67" t="str">
        <f t="shared" si="29"/>
        <v/>
      </c>
      <c r="J80" s="68" t="str">
        <f t="shared" si="30"/>
        <v/>
      </c>
      <c r="K80" s="221" t="str">
        <f t="shared" si="31"/>
        <v/>
      </c>
      <c r="L80" s="221" t="str">
        <f t="shared" si="32"/>
        <v/>
      </c>
      <c r="M80" s="325" t="str">
        <f t="shared" si="33"/>
        <v/>
      </c>
      <c r="N80" s="233" t="str">
        <f t="shared" si="34"/>
        <v/>
      </c>
      <c r="O80" s="233" t="str">
        <f t="shared" si="35"/>
        <v/>
      </c>
      <c r="P80" s="69" t="str">
        <f t="shared" si="36"/>
        <v/>
      </c>
      <c r="Q80" s="139"/>
      <c r="R80" s="140"/>
      <c r="S80" s="141"/>
      <c r="T80" s="142"/>
      <c r="U80" s="117"/>
      <c r="V80" s="140"/>
      <c r="W80" s="141"/>
      <c r="X80" s="142"/>
      <c r="Y80" s="211"/>
      <c r="Z80" s="140"/>
      <c r="AA80" s="141"/>
      <c r="AB80" s="142"/>
      <c r="AC80" s="189"/>
      <c r="AD80" s="180"/>
      <c r="AE80" s="181"/>
      <c r="AF80" s="182"/>
      <c r="AG80" s="189"/>
      <c r="AH80" s="180"/>
      <c r="AI80" s="181"/>
      <c r="AJ80" s="182"/>
      <c r="AK80" s="143" t="str">
        <f>IF(F80="","",IF(学校情報!$T$1=TRUE,"東京陸恊クラブ",学校情報!$D$2))</f>
        <v/>
      </c>
      <c r="AL80" s="93"/>
      <c r="AS80" s="129"/>
      <c r="AV80" s="129" t="s">
        <v>255</v>
      </c>
    </row>
    <row r="81" spans="1:48" ht="14.25" customHeight="1" x14ac:dyDescent="0.15">
      <c r="A81" s="95" t="str">
        <f t="shared" si="37"/>
        <v/>
      </c>
      <c r="B81" s="95" t="str">
        <f t="shared" si="38"/>
        <v/>
      </c>
      <c r="C81" s="95" t="str">
        <f t="shared" si="25"/>
        <v/>
      </c>
      <c r="D81" s="95" t="str">
        <f t="shared" si="26"/>
        <v/>
      </c>
      <c r="E81" s="122">
        <v>77</v>
      </c>
      <c r="F81" s="123"/>
      <c r="G81" s="61" t="str">
        <f t="shared" si="27"/>
        <v/>
      </c>
      <c r="H81" s="62" t="str">
        <f t="shared" si="28"/>
        <v/>
      </c>
      <c r="I81" s="61" t="str">
        <f t="shared" si="29"/>
        <v/>
      </c>
      <c r="J81" s="62" t="str">
        <f t="shared" si="30"/>
        <v/>
      </c>
      <c r="K81" s="219" t="str">
        <f t="shared" si="31"/>
        <v/>
      </c>
      <c r="L81" s="219" t="str">
        <f t="shared" si="32"/>
        <v/>
      </c>
      <c r="M81" s="323" t="str">
        <f t="shared" si="33"/>
        <v/>
      </c>
      <c r="N81" s="231" t="str">
        <f t="shared" si="34"/>
        <v/>
      </c>
      <c r="O81" s="231" t="str">
        <f t="shared" si="35"/>
        <v/>
      </c>
      <c r="P81" s="63" t="str">
        <f t="shared" si="36"/>
        <v/>
      </c>
      <c r="Q81" s="124"/>
      <c r="R81" s="125"/>
      <c r="S81" s="126"/>
      <c r="T81" s="127"/>
      <c r="U81" s="124"/>
      <c r="V81" s="125"/>
      <c r="W81" s="126"/>
      <c r="X81" s="127"/>
      <c r="Y81" s="170"/>
      <c r="Z81" s="125"/>
      <c r="AA81" s="126"/>
      <c r="AB81" s="127"/>
      <c r="AC81" s="187"/>
      <c r="AD81" s="174"/>
      <c r="AE81" s="175"/>
      <c r="AF81" s="176"/>
      <c r="AG81" s="187"/>
      <c r="AH81" s="174"/>
      <c r="AI81" s="175"/>
      <c r="AJ81" s="176"/>
      <c r="AK81" s="128" t="str">
        <f>IF(F81="","",IF(学校情報!$T$1=TRUE,"東京陸恊クラブ",学校情報!$D$2))</f>
        <v/>
      </c>
      <c r="AL81" s="93"/>
      <c r="AS81" s="129"/>
      <c r="AV81" s="97" t="s">
        <v>256</v>
      </c>
    </row>
    <row r="82" spans="1:48" ht="14.25" customHeight="1" x14ac:dyDescent="0.15">
      <c r="A82" s="95" t="str">
        <f t="shared" si="37"/>
        <v/>
      </c>
      <c r="B82" s="95" t="str">
        <f t="shared" si="38"/>
        <v/>
      </c>
      <c r="C82" s="95" t="str">
        <f t="shared" si="25"/>
        <v/>
      </c>
      <c r="D82" s="95" t="str">
        <f t="shared" si="26"/>
        <v/>
      </c>
      <c r="E82" s="122">
        <v>78</v>
      </c>
      <c r="F82" s="123"/>
      <c r="G82" s="61" t="str">
        <f t="shared" si="27"/>
        <v/>
      </c>
      <c r="H82" s="62" t="str">
        <f t="shared" si="28"/>
        <v/>
      </c>
      <c r="I82" s="61" t="str">
        <f t="shared" si="29"/>
        <v/>
      </c>
      <c r="J82" s="62" t="str">
        <f t="shared" si="30"/>
        <v/>
      </c>
      <c r="K82" s="219" t="str">
        <f t="shared" si="31"/>
        <v/>
      </c>
      <c r="L82" s="219" t="str">
        <f t="shared" si="32"/>
        <v/>
      </c>
      <c r="M82" s="323" t="str">
        <f t="shared" si="33"/>
        <v/>
      </c>
      <c r="N82" s="231" t="str">
        <f t="shared" si="34"/>
        <v/>
      </c>
      <c r="O82" s="231" t="str">
        <f t="shared" si="35"/>
        <v/>
      </c>
      <c r="P82" s="63" t="str">
        <f t="shared" si="36"/>
        <v/>
      </c>
      <c r="Q82" s="124"/>
      <c r="R82" s="125"/>
      <c r="S82" s="126"/>
      <c r="T82" s="127"/>
      <c r="U82" s="124"/>
      <c r="V82" s="125"/>
      <c r="W82" s="126"/>
      <c r="X82" s="127"/>
      <c r="Y82" s="170"/>
      <c r="Z82" s="125"/>
      <c r="AA82" s="126"/>
      <c r="AB82" s="127"/>
      <c r="AC82" s="187"/>
      <c r="AD82" s="174"/>
      <c r="AE82" s="175"/>
      <c r="AF82" s="176"/>
      <c r="AG82" s="187"/>
      <c r="AH82" s="174"/>
      <c r="AI82" s="175"/>
      <c r="AJ82" s="176"/>
      <c r="AK82" s="128" t="str">
        <f>IF(F82="","",IF(学校情報!$T$1=TRUE,"東京陸恊クラブ",学校情報!$D$2))</f>
        <v/>
      </c>
      <c r="AS82" s="129">
        <v>36</v>
      </c>
      <c r="AV82" s="129" t="s">
        <v>257</v>
      </c>
    </row>
    <row r="83" spans="1:48" ht="14.25" customHeight="1" x14ac:dyDescent="0.15">
      <c r="A83" s="95" t="str">
        <f t="shared" si="37"/>
        <v/>
      </c>
      <c r="B83" s="95" t="str">
        <f t="shared" si="38"/>
        <v/>
      </c>
      <c r="C83" s="95" t="str">
        <f t="shared" si="25"/>
        <v/>
      </c>
      <c r="D83" s="95" t="str">
        <f t="shared" si="26"/>
        <v/>
      </c>
      <c r="E83" s="122">
        <v>79</v>
      </c>
      <c r="F83" s="123"/>
      <c r="G83" s="61" t="str">
        <f t="shared" si="27"/>
        <v/>
      </c>
      <c r="H83" s="62" t="str">
        <f t="shared" si="28"/>
        <v/>
      </c>
      <c r="I83" s="61" t="str">
        <f t="shared" si="29"/>
        <v/>
      </c>
      <c r="J83" s="62" t="str">
        <f t="shared" si="30"/>
        <v/>
      </c>
      <c r="K83" s="219" t="str">
        <f t="shared" si="31"/>
        <v/>
      </c>
      <c r="L83" s="219" t="str">
        <f t="shared" si="32"/>
        <v/>
      </c>
      <c r="M83" s="323" t="str">
        <f t="shared" si="33"/>
        <v/>
      </c>
      <c r="N83" s="231" t="str">
        <f t="shared" si="34"/>
        <v/>
      </c>
      <c r="O83" s="231" t="str">
        <f t="shared" si="35"/>
        <v/>
      </c>
      <c r="P83" s="63" t="str">
        <f t="shared" si="36"/>
        <v/>
      </c>
      <c r="Q83" s="124"/>
      <c r="R83" s="125"/>
      <c r="S83" s="126"/>
      <c r="T83" s="127"/>
      <c r="U83" s="124"/>
      <c r="V83" s="125"/>
      <c r="W83" s="126"/>
      <c r="X83" s="127"/>
      <c r="Y83" s="170"/>
      <c r="Z83" s="125"/>
      <c r="AA83" s="126"/>
      <c r="AB83" s="127"/>
      <c r="AC83" s="187"/>
      <c r="AD83" s="174"/>
      <c r="AE83" s="175"/>
      <c r="AF83" s="176"/>
      <c r="AG83" s="187"/>
      <c r="AH83" s="174"/>
      <c r="AI83" s="175"/>
      <c r="AJ83" s="176"/>
      <c r="AK83" s="128" t="str">
        <f>IF(F83="","",IF(学校情報!$T$1=TRUE,"東京陸恊クラブ",学校情報!$D$2))</f>
        <v/>
      </c>
      <c r="AS83" s="129">
        <v>37</v>
      </c>
      <c r="AV83" s="97" t="s">
        <v>258</v>
      </c>
    </row>
    <row r="84" spans="1:48" ht="14.25" customHeight="1" thickBot="1" x14ac:dyDescent="0.2">
      <c r="A84" s="95" t="str">
        <f t="shared" si="37"/>
        <v/>
      </c>
      <c r="B84" s="95" t="str">
        <f t="shared" si="38"/>
        <v/>
      </c>
      <c r="C84" s="95" t="str">
        <f t="shared" si="25"/>
        <v/>
      </c>
      <c r="D84" s="95" t="str">
        <f t="shared" si="26"/>
        <v/>
      </c>
      <c r="E84" s="144">
        <v>80</v>
      </c>
      <c r="F84" s="145"/>
      <c r="G84" s="70" t="str">
        <f t="shared" si="27"/>
        <v/>
      </c>
      <c r="H84" s="71" t="str">
        <f t="shared" si="28"/>
        <v/>
      </c>
      <c r="I84" s="70" t="str">
        <f t="shared" si="29"/>
        <v/>
      </c>
      <c r="J84" s="71" t="str">
        <f t="shared" si="30"/>
        <v/>
      </c>
      <c r="K84" s="222" t="str">
        <f t="shared" si="31"/>
        <v/>
      </c>
      <c r="L84" s="222" t="str">
        <f t="shared" si="32"/>
        <v/>
      </c>
      <c r="M84" s="326" t="str">
        <f t="shared" si="33"/>
        <v/>
      </c>
      <c r="N84" s="235" t="str">
        <f t="shared" si="34"/>
        <v/>
      </c>
      <c r="O84" s="235" t="str">
        <f t="shared" si="35"/>
        <v/>
      </c>
      <c r="P84" s="72" t="str">
        <f t="shared" si="36"/>
        <v/>
      </c>
      <c r="Q84" s="146"/>
      <c r="R84" s="147"/>
      <c r="S84" s="148"/>
      <c r="T84" s="149"/>
      <c r="U84" s="132"/>
      <c r="V84" s="147"/>
      <c r="W84" s="148"/>
      <c r="X84" s="149"/>
      <c r="Y84" s="212"/>
      <c r="Z84" s="147"/>
      <c r="AA84" s="148"/>
      <c r="AB84" s="149"/>
      <c r="AC84" s="190"/>
      <c r="AD84" s="183"/>
      <c r="AE84" s="184"/>
      <c r="AF84" s="185"/>
      <c r="AG84" s="190"/>
      <c r="AH84" s="183"/>
      <c r="AI84" s="184"/>
      <c r="AJ84" s="185"/>
      <c r="AK84" s="150" t="str">
        <f>IF(F84="","",IF(学校情報!$T$1=TRUE,"東京陸恊クラブ",学校情報!$D$2))</f>
        <v/>
      </c>
      <c r="AV84" s="129" t="s">
        <v>259</v>
      </c>
    </row>
    <row r="85" spans="1:48" ht="14.25" customHeight="1" x14ac:dyDescent="0.2">
      <c r="A85" s="95" t="str">
        <f t="shared" si="37"/>
        <v/>
      </c>
      <c r="B85" s="95" t="str">
        <f t="shared" si="38"/>
        <v/>
      </c>
      <c r="C85" s="95" t="str">
        <f t="shared" si="25"/>
        <v/>
      </c>
      <c r="D85" s="95" t="str">
        <f t="shared" si="26"/>
        <v/>
      </c>
      <c r="E85" s="115">
        <v>81</v>
      </c>
      <c r="F85" s="116"/>
      <c r="G85" s="73" t="str">
        <f t="shared" si="27"/>
        <v/>
      </c>
      <c r="H85" s="74" t="str">
        <f t="shared" si="28"/>
        <v/>
      </c>
      <c r="I85" s="73" t="str">
        <f t="shared" si="29"/>
        <v/>
      </c>
      <c r="J85" s="74" t="str">
        <f t="shared" si="30"/>
        <v/>
      </c>
      <c r="K85" s="223" t="str">
        <f t="shared" si="31"/>
        <v/>
      </c>
      <c r="L85" s="223" t="str">
        <f t="shared" si="32"/>
        <v/>
      </c>
      <c r="M85" s="327" t="str">
        <f t="shared" si="33"/>
        <v/>
      </c>
      <c r="N85" s="234" t="str">
        <f t="shared" si="34"/>
        <v/>
      </c>
      <c r="O85" s="234" t="str">
        <f t="shared" si="35"/>
        <v/>
      </c>
      <c r="P85" s="75" t="str">
        <f t="shared" si="36"/>
        <v/>
      </c>
      <c r="Q85" s="117"/>
      <c r="R85" s="118"/>
      <c r="S85" s="119"/>
      <c r="T85" s="120"/>
      <c r="U85" s="117"/>
      <c r="V85" s="118"/>
      <c r="W85" s="119"/>
      <c r="X85" s="120"/>
      <c r="Y85" s="209"/>
      <c r="Z85" s="118"/>
      <c r="AA85" s="119"/>
      <c r="AB85" s="120"/>
      <c r="AC85" s="186"/>
      <c r="AD85" s="171"/>
      <c r="AE85" s="172"/>
      <c r="AF85" s="173"/>
      <c r="AG85" s="186"/>
      <c r="AH85" s="171"/>
      <c r="AI85" s="172"/>
      <c r="AJ85" s="173"/>
      <c r="AK85" s="151" t="str">
        <f>IF(F85="","",IF(学校情報!$T$1=TRUE,"東京陸恊クラブ",学校情報!$D$2))</f>
        <v/>
      </c>
      <c r="AV85" s="97" t="s">
        <v>260</v>
      </c>
    </row>
    <row r="86" spans="1:48" ht="14.25" customHeight="1" x14ac:dyDescent="0.15">
      <c r="A86" s="95" t="str">
        <f t="shared" si="37"/>
        <v/>
      </c>
      <c r="B86" s="95" t="str">
        <f t="shared" si="38"/>
        <v/>
      </c>
      <c r="C86" s="95" t="str">
        <f t="shared" si="25"/>
        <v/>
      </c>
      <c r="D86" s="95" t="str">
        <f t="shared" si="26"/>
        <v/>
      </c>
      <c r="E86" s="122">
        <v>82</v>
      </c>
      <c r="F86" s="123"/>
      <c r="G86" s="61" t="str">
        <f t="shared" si="27"/>
        <v/>
      </c>
      <c r="H86" s="62" t="str">
        <f t="shared" si="28"/>
        <v/>
      </c>
      <c r="I86" s="61" t="str">
        <f t="shared" si="29"/>
        <v/>
      </c>
      <c r="J86" s="62" t="str">
        <f t="shared" si="30"/>
        <v/>
      </c>
      <c r="K86" s="219" t="str">
        <f t="shared" si="31"/>
        <v/>
      </c>
      <c r="L86" s="219" t="str">
        <f t="shared" si="32"/>
        <v/>
      </c>
      <c r="M86" s="323" t="str">
        <f t="shared" si="33"/>
        <v/>
      </c>
      <c r="N86" s="231" t="str">
        <f t="shared" si="34"/>
        <v/>
      </c>
      <c r="O86" s="231" t="str">
        <f t="shared" si="35"/>
        <v/>
      </c>
      <c r="P86" s="63" t="str">
        <f t="shared" si="36"/>
        <v/>
      </c>
      <c r="Q86" s="124"/>
      <c r="R86" s="125"/>
      <c r="S86" s="126"/>
      <c r="T86" s="127"/>
      <c r="U86" s="124"/>
      <c r="V86" s="125"/>
      <c r="W86" s="126"/>
      <c r="X86" s="127"/>
      <c r="Y86" s="170"/>
      <c r="Z86" s="125"/>
      <c r="AA86" s="126"/>
      <c r="AB86" s="127"/>
      <c r="AC86" s="187"/>
      <c r="AD86" s="174"/>
      <c r="AE86" s="175"/>
      <c r="AF86" s="176"/>
      <c r="AG86" s="187"/>
      <c r="AH86" s="174"/>
      <c r="AI86" s="175"/>
      <c r="AJ86" s="176"/>
      <c r="AK86" s="128" t="str">
        <f>IF(F86="","",IF(学校情報!$T$1=TRUE,"東京陸恊クラブ",学校情報!$D$2))</f>
        <v/>
      </c>
      <c r="AV86" s="129" t="s">
        <v>261</v>
      </c>
    </row>
    <row r="87" spans="1:48" ht="14.25" customHeight="1" x14ac:dyDescent="0.2">
      <c r="A87" s="95" t="str">
        <f t="shared" si="37"/>
        <v/>
      </c>
      <c r="B87" s="95" t="str">
        <f t="shared" si="38"/>
        <v/>
      </c>
      <c r="C87" s="95" t="str">
        <f t="shared" si="25"/>
        <v/>
      </c>
      <c r="D87" s="95" t="str">
        <f t="shared" si="26"/>
        <v/>
      </c>
      <c r="E87" s="122">
        <v>83</v>
      </c>
      <c r="F87" s="123"/>
      <c r="G87" s="61" t="str">
        <f t="shared" si="27"/>
        <v/>
      </c>
      <c r="H87" s="62" t="str">
        <f t="shared" si="28"/>
        <v/>
      </c>
      <c r="I87" s="61" t="str">
        <f t="shared" si="29"/>
        <v/>
      </c>
      <c r="J87" s="62" t="str">
        <f t="shared" si="30"/>
        <v/>
      </c>
      <c r="K87" s="219" t="str">
        <f t="shared" si="31"/>
        <v/>
      </c>
      <c r="L87" s="219" t="str">
        <f t="shared" si="32"/>
        <v/>
      </c>
      <c r="M87" s="323" t="str">
        <f t="shared" si="33"/>
        <v/>
      </c>
      <c r="N87" s="231" t="str">
        <f t="shared" si="34"/>
        <v/>
      </c>
      <c r="O87" s="231" t="str">
        <f t="shared" si="35"/>
        <v/>
      </c>
      <c r="P87" s="63" t="str">
        <f t="shared" si="36"/>
        <v/>
      </c>
      <c r="Q87" s="124"/>
      <c r="R87" s="125"/>
      <c r="S87" s="126"/>
      <c r="T87" s="127"/>
      <c r="U87" s="124"/>
      <c r="V87" s="125"/>
      <c r="W87" s="126"/>
      <c r="X87" s="127"/>
      <c r="Y87" s="170"/>
      <c r="Z87" s="125"/>
      <c r="AA87" s="126"/>
      <c r="AB87" s="127"/>
      <c r="AC87" s="187"/>
      <c r="AD87" s="174"/>
      <c r="AE87" s="175"/>
      <c r="AF87" s="176"/>
      <c r="AG87" s="187"/>
      <c r="AH87" s="174"/>
      <c r="AI87" s="175"/>
      <c r="AJ87" s="176"/>
      <c r="AK87" s="128" t="str">
        <f>IF(F87="","",IF(学校情報!$T$1=TRUE,"東京陸恊クラブ",学校情報!$D$2))</f>
        <v/>
      </c>
      <c r="AV87" s="97" t="s">
        <v>262</v>
      </c>
    </row>
    <row r="88" spans="1:48" ht="14.25" customHeight="1" x14ac:dyDescent="0.15">
      <c r="A88" s="95" t="str">
        <f t="shared" si="37"/>
        <v/>
      </c>
      <c r="B88" s="95" t="str">
        <f t="shared" si="38"/>
        <v/>
      </c>
      <c r="C88" s="95" t="str">
        <f t="shared" si="25"/>
        <v/>
      </c>
      <c r="D88" s="95" t="str">
        <f t="shared" si="26"/>
        <v/>
      </c>
      <c r="E88" s="122">
        <v>84</v>
      </c>
      <c r="F88" s="123"/>
      <c r="G88" s="61" t="str">
        <f t="shared" si="27"/>
        <v/>
      </c>
      <c r="H88" s="62" t="str">
        <f t="shared" si="28"/>
        <v/>
      </c>
      <c r="I88" s="61" t="str">
        <f t="shared" si="29"/>
        <v/>
      </c>
      <c r="J88" s="62" t="str">
        <f t="shared" si="30"/>
        <v/>
      </c>
      <c r="K88" s="219" t="str">
        <f t="shared" si="31"/>
        <v/>
      </c>
      <c r="L88" s="219" t="str">
        <f t="shared" si="32"/>
        <v/>
      </c>
      <c r="M88" s="323" t="str">
        <f t="shared" si="33"/>
        <v/>
      </c>
      <c r="N88" s="231" t="str">
        <f t="shared" si="34"/>
        <v/>
      </c>
      <c r="O88" s="231" t="str">
        <f t="shared" si="35"/>
        <v/>
      </c>
      <c r="P88" s="63" t="str">
        <f t="shared" si="36"/>
        <v/>
      </c>
      <c r="Q88" s="124"/>
      <c r="R88" s="125"/>
      <c r="S88" s="126"/>
      <c r="T88" s="127"/>
      <c r="U88" s="124"/>
      <c r="V88" s="125"/>
      <c r="W88" s="126"/>
      <c r="X88" s="127"/>
      <c r="Y88" s="170"/>
      <c r="Z88" s="125"/>
      <c r="AA88" s="126"/>
      <c r="AB88" s="127"/>
      <c r="AC88" s="187"/>
      <c r="AD88" s="174"/>
      <c r="AE88" s="175"/>
      <c r="AF88" s="176"/>
      <c r="AG88" s="187"/>
      <c r="AH88" s="174"/>
      <c r="AI88" s="175"/>
      <c r="AJ88" s="176"/>
      <c r="AK88" s="128" t="str">
        <f>IF(F88="","",IF(学校情報!$T$1=TRUE,"東京陸恊クラブ",学校情報!$D$2))</f>
        <v/>
      </c>
      <c r="AV88" s="129" t="s">
        <v>263</v>
      </c>
    </row>
    <row r="89" spans="1:48" ht="14.25" customHeight="1" thickBot="1" x14ac:dyDescent="0.25">
      <c r="A89" s="95" t="str">
        <f t="shared" si="37"/>
        <v/>
      </c>
      <c r="B89" s="95" t="str">
        <f t="shared" si="38"/>
        <v/>
      </c>
      <c r="C89" s="95" t="str">
        <f t="shared" si="25"/>
        <v/>
      </c>
      <c r="D89" s="95" t="str">
        <f t="shared" si="26"/>
        <v/>
      </c>
      <c r="E89" s="130">
        <v>85</v>
      </c>
      <c r="F89" s="131"/>
      <c r="G89" s="64" t="str">
        <f t="shared" si="27"/>
        <v/>
      </c>
      <c r="H89" s="65" t="str">
        <f t="shared" si="28"/>
        <v/>
      </c>
      <c r="I89" s="64" t="str">
        <f t="shared" si="29"/>
        <v/>
      </c>
      <c r="J89" s="65" t="str">
        <f t="shared" si="30"/>
        <v/>
      </c>
      <c r="K89" s="220" t="str">
        <f t="shared" si="31"/>
        <v/>
      </c>
      <c r="L89" s="220" t="str">
        <f t="shared" si="32"/>
        <v/>
      </c>
      <c r="M89" s="324" t="str">
        <f t="shared" si="33"/>
        <v/>
      </c>
      <c r="N89" s="232" t="str">
        <f t="shared" si="34"/>
        <v/>
      </c>
      <c r="O89" s="232" t="str">
        <f t="shared" si="35"/>
        <v/>
      </c>
      <c r="P89" s="66" t="str">
        <f t="shared" si="36"/>
        <v/>
      </c>
      <c r="Q89" s="132"/>
      <c r="R89" s="133"/>
      <c r="S89" s="134"/>
      <c r="T89" s="135"/>
      <c r="U89" s="132"/>
      <c r="V89" s="133"/>
      <c r="W89" s="134"/>
      <c r="X89" s="135"/>
      <c r="Y89" s="210"/>
      <c r="Z89" s="133"/>
      <c r="AA89" s="134"/>
      <c r="AB89" s="135"/>
      <c r="AC89" s="188"/>
      <c r="AD89" s="177"/>
      <c r="AE89" s="178"/>
      <c r="AF89" s="179"/>
      <c r="AG89" s="188"/>
      <c r="AH89" s="177"/>
      <c r="AI89" s="178"/>
      <c r="AJ89" s="179"/>
      <c r="AK89" s="136" t="str">
        <f>IF(F89="","",IF(学校情報!$T$1=TRUE,"東京陸恊クラブ",学校情報!$D$2))</f>
        <v/>
      </c>
      <c r="AV89" s="97" t="s">
        <v>264</v>
      </c>
    </row>
    <row r="90" spans="1:48" ht="14.25" customHeight="1" x14ac:dyDescent="0.15">
      <c r="A90" s="95" t="str">
        <f t="shared" si="37"/>
        <v/>
      </c>
      <c r="B90" s="95" t="str">
        <f t="shared" si="38"/>
        <v/>
      </c>
      <c r="C90" s="95" t="str">
        <f t="shared" si="25"/>
        <v/>
      </c>
      <c r="D90" s="95" t="str">
        <f t="shared" si="26"/>
        <v/>
      </c>
      <c r="E90" s="137">
        <v>86</v>
      </c>
      <c r="F90" s="138"/>
      <c r="G90" s="67" t="str">
        <f t="shared" si="27"/>
        <v/>
      </c>
      <c r="H90" s="68" t="str">
        <f t="shared" si="28"/>
        <v/>
      </c>
      <c r="I90" s="67" t="str">
        <f t="shared" si="29"/>
        <v/>
      </c>
      <c r="J90" s="68" t="str">
        <f t="shared" si="30"/>
        <v/>
      </c>
      <c r="K90" s="221" t="str">
        <f t="shared" si="31"/>
        <v/>
      </c>
      <c r="L90" s="221" t="str">
        <f t="shared" si="32"/>
        <v/>
      </c>
      <c r="M90" s="325" t="str">
        <f t="shared" si="33"/>
        <v/>
      </c>
      <c r="N90" s="233" t="str">
        <f t="shared" si="34"/>
        <v/>
      </c>
      <c r="O90" s="233" t="str">
        <f t="shared" si="35"/>
        <v/>
      </c>
      <c r="P90" s="69" t="str">
        <f t="shared" si="36"/>
        <v/>
      </c>
      <c r="Q90" s="139"/>
      <c r="R90" s="140"/>
      <c r="S90" s="141"/>
      <c r="T90" s="142"/>
      <c r="U90" s="117"/>
      <c r="V90" s="140"/>
      <c r="W90" s="141"/>
      <c r="X90" s="142"/>
      <c r="Y90" s="211"/>
      <c r="Z90" s="140"/>
      <c r="AA90" s="141"/>
      <c r="AB90" s="142"/>
      <c r="AC90" s="189"/>
      <c r="AD90" s="180"/>
      <c r="AE90" s="181"/>
      <c r="AF90" s="182"/>
      <c r="AG90" s="189"/>
      <c r="AH90" s="180"/>
      <c r="AI90" s="181"/>
      <c r="AJ90" s="182"/>
      <c r="AK90" s="143" t="str">
        <f>IF(F90="","",IF(学校情報!$T$1=TRUE,"東京陸恊クラブ",学校情報!$D$2))</f>
        <v/>
      </c>
      <c r="AL90" s="93"/>
      <c r="AV90" s="129" t="s">
        <v>265</v>
      </c>
    </row>
    <row r="91" spans="1:48" ht="14.25" customHeight="1" x14ac:dyDescent="0.15">
      <c r="A91" s="95" t="str">
        <f t="shared" si="37"/>
        <v/>
      </c>
      <c r="B91" s="95" t="str">
        <f t="shared" si="38"/>
        <v/>
      </c>
      <c r="C91" s="95" t="str">
        <f t="shared" si="25"/>
        <v/>
      </c>
      <c r="D91" s="95" t="str">
        <f t="shared" si="26"/>
        <v/>
      </c>
      <c r="E91" s="122">
        <v>87</v>
      </c>
      <c r="F91" s="123"/>
      <c r="G91" s="61" t="str">
        <f t="shared" si="27"/>
        <v/>
      </c>
      <c r="H91" s="62" t="str">
        <f t="shared" si="28"/>
        <v/>
      </c>
      <c r="I91" s="61" t="str">
        <f t="shared" si="29"/>
        <v/>
      </c>
      <c r="J91" s="62" t="str">
        <f t="shared" si="30"/>
        <v/>
      </c>
      <c r="K91" s="219" t="str">
        <f t="shared" si="31"/>
        <v/>
      </c>
      <c r="L91" s="219" t="str">
        <f t="shared" si="32"/>
        <v/>
      </c>
      <c r="M91" s="323" t="str">
        <f t="shared" si="33"/>
        <v/>
      </c>
      <c r="N91" s="231" t="str">
        <f t="shared" si="34"/>
        <v/>
      </c>
      <c r="O91" s="231" t="str">
        <f t="shared" si="35"/>
        <v/>
      </c>
      <c r="P91" s="63" t="str">
        <f t="shared" si="36"/>
        <v/>
      </c>
      <c r="Q91" s="124"/>
      <c r="R91" s="125"/>
      <c r="S91" s="126"/>
      <c r="T91" s="127"/>
      <c r="U91" s="124"/>
      <c r="V91" s="125"/>
      <c r="W91" s="126"/>
      <c r="X91" s="127"/>
      <c r="Y91" s="170"/>
      <c r="Z91" s="125"/>
      <c r="AA91" s="126"/>
      <c r="AB91" s="127"/>
      <c r="AC91" s="187"/>
      <c r="AD91" s="174"/>
      <c r="AE91" s="175"/>
      <c r="AF91" s="176"/>
      <c r="AG91" s="187"/>
      <c r="AH91" s="174"/>
      <c r="AI91" s="175"/>
      <c r="AJ91" s="176"/>
      <c r="AK91" s="128" t="str">
        <f>IF(F91="","",IF(学校情報!$T$1=TRUE,"東京陸恊クラブ",学校情報!$D$2))</f>
        <v/>
      </c>
      <c r="AL91" s="93"/>
      <c r="AV91" s="97" t="s">
        <v>266</v>
      </c>
    </row>
    <row r="92" spans="1:48" ht="14.25" customHeight="1" x14ac:dyDescent="0.15">
      <c r="A92" s="95" t="str">
        <f t="shared" si="37"/>
        <v/>
      </c>
      <c r="B92" s="95" t="str">
        <f t="shared" si="38"/>
        <v/>
      </c>
      <c r="C92" s="95" t="str">
        <f t="shared" si="25"/>
        <v/>
      </c>
      <c r="D92" s="95" t="str">
        <f t="shared" si="26"/>
        <v/>
      </c>
      <c r="E92" s="122">
        <v>88</v>
      </c>
      <c r="F92" s="123"/>
      <c r="G92" s="61" t="str">
        <f t="shared" si="27"/>
        <v/>
      </c>
      <c r="H92" s="62" t="str">
        <f t="shared" si="28"/>
        <v/>
      </c>
      <c r="I92" s="61" t="str">
        <f t="shared" si="29"/>
        <v/>
      </c>
      <c r="J92" s="62" t="str">
        <f t="shared" si="30"/>
        <v/>
      </c>
      <c r="K92" s="219" t="str">
        <f t="shared" si="31"/>
        <v/>
      </c>
      <c r="L92" s="219" t="str">
        <f t="shared" si="32"/>
        <v/>
      </c>
      <c r="M92" s="323" t="str">
        <f t="shared" si="33"/>
        <v/>
      </c>
      <c r="N92" s="231" t="str">
        <f t="shared" si="34"/>
        <v/>
      </c>
      <c r="O92" s="231" t="str">
        <f t="shared" si="35"/>
        <v/>
      </c>
      <c r="P92" s="63" t="str">
        <f t="shared" si="36"/>
        <v/>
      </c>
      <c r="Q92" s="124"/>
      <c r="R92" s="125"/>
      <c r="S92" s="126"/>
      <c r="T92" s="127"/>
      <c r="U92" s="124"/>
      <c r="V92" s="125"/>
      <c r="W92" s="126"/>
      <c r="X92" s="127"/>
      <c r="Y92" s="170"/>
      <c r="Z92" s="125"/>
      <c r="AA92" s="126"/>
      <c r="AB92" s="127"/>
      <c r="AC92" s="187"/>
      <c r="AD92" s="174"/>
      <c r="AE92" s="175"/>
      <c r="AF92" s="176"/>
      <c r="AG92" s="187"/>
      <c r="AH92" s="174"/>
      <c r="AI92" s="175"/>
      <c r="AJ92" s="176"/>
      <c r="AK92" s="128" t="str">
        <f>IF(F92="","",IF(学校情報!$T$1=TRUE,"東京陸恊クラブ",学校情報!$D$2))</f>
        <v/>
      </c>
      <c r="AL92" s="93"/>
      <c r="AV92" s="129" t="s">
        <v>267</v>
      </c>
    </row>
    <row r="93" spans="1:48" ht="14.25" customHeight="1" x14ac:dyDescent="0.15">
      <c r="A93" s="95" t="str">
        <f t="shared" si="37"/>
        <v/>
      </c>
      <c r="B93" s="95" t="str">
        <f t="shared" si="38"/>
        <v/>
      </c>
      <c r="C93" s="95" t="str">
        <f t="shared" si="25"/>
        <v/>
      </c>
      <c r="D93" s="95" t="str">
        <f t="shared" si="26"/>
        <v/>
      </c>
      <c r="E93" s="122">
        <v>89</v>
      </c>
      <c r="F93" s="123"/>
      <c r="G93" s="61" t="str">
        <f t="shared" si="27"/>
        <v/>
      </c>
      <c r="H93" s="62" t="str">
        <f t="shared" si="28"/>
        <v/>
      </c>
      <c r="I93" s="61" t="str">
        <f t="shared" si="29"/>
        <v/>
      </c>
      <c r="J93" s="62" t="str">
        <f t="shared" si="30"/>
        <v/>
      </c>
      <c r="K93" s="219" t="str">
        <f t="shared" si="31"/>
        <v/>
      </c>
      <c r="L93" s="219" t="str">
        <f t="shared" si="32"/>
        <v/>
      </c>
      <c r="M93" s="323" t="str">
        <f t="shared" si="33"/>
        <v/>
      </c>
      <c r="N93" s="231" t="str">
        <f t="shared" si="34"/>
        <v/>
      </c>
      <c r="O93" s="231" t="str">
        <f t="shared" si="35"/>
        <v/>
      </c>
      <c r="P93" s="63" t="str">
        <f t="shared" si="36"/>
        <v/>
      </c>
      <c r="Q93" s="124"/>
      <c r="R93" s="125"/>
      <c r="S93" s="126"/>
      <c r="T93" s="127"/>
      <c r="U93" s="124"/>
      <c r="V93" s="125"/>
      <c r="W93" s="126"/>
      <c r="X93" s="127"/>
      <c r="Y93" s="170"/>
      <c r="Z93" s="125"/>
      <c r="AA93" s="126"/>
      <c r="AB93" s="127"/>
      <c r="AC93" s="187"/>
      <c r="AD93" s="174"/>
      <c r="AE93" s="175"/>
      <c r="AF93" s="176"/>
      <c r="AG93" s="187"/>
      <c r="AH93" s="174"/>
      <c r="AI93" s="175"/>
      <c r="AJ93" s="176"/>
      <c r="AK93" s="128" t="str">
        <f>IF(F93="","",IF(学校情報!$T$1=TRUE,"東京陸恊クラブ",学校情報!$D$2))</f>
        <v/>
      </c>
      <c r="AL93" s="93"/>
      <c r="AV93" s="97" t="s">
        <v>268</v>
      </c>
    </row>
    <row r="94" spans="1:48" ht="14.25" customHeight="1" thickBot="1" x14ac:dyDescent="0.2">
      <c r="A94" s="95" t="str">
        <f t="shared" si="37"/>
        <v/>
      </c>
      <c r="B94" s="95" t="str">
        <f t="shared" si="38"/>
        <v/>
      </c>
      <c r="C94" s="95" t="str">
        <f t="shared" si="25"/>
        <v/>
      </c>
      <c r="D94" s="95" t="str">
        <f t="shared" si="26"/>
        <v/>
      </c>
      <c r="E94" s="144">
        <v>90</v>
      </c>
      <c r="F94" s="145"/>
      <c r="G94" s="70" t="str">
        <f t="shared" si="27"/>
        <v/>
      </c>
      <c r="H94" s="71" t="str">
        <f t="shared" si="28"/>
        <v/>
      </c>
      <c r="I94" s="70" t="str">
        <f t="shared" si="29"/>
        <v/>
      </c>
      <c r="J94" s="71" t="str">
        <f t="shared" si="30"/>
        <v/>
      </c>
      <c r="K94" s="222" t="str">
        <f t="shared" si="31"/>
        <v/>
      </c>
      <c r="L94" s="222" t="str">
        <f t="shared" si="32"/>
        <v/>
      </c>
      <c r="M94" s="326" t="str">
        <f t="shared" si="33"/>
        <v/>
      </c>
      <c r="N94" s="235" t="str">
        <f t="shared" si="34"/>
        <v/>
      </c>
      <c r="O94" s="235" t="str">
        <f t="shared" si="35"/>
        <v/>
      </c>
      <c r="P94" s="72" t="str">
        <f t="shared" si="36"/>
        <v/>
      </c>
      <c r="Q94" s="146"/>
      <c r="R94" s="147"/>
      <c r="S94" s="148"/>
      <c r="T94" s="149"/>
      <c r="U94" s="132"/>
      <c r="V94" s="147"/>
      <c r="W94" s="148"/>
      <c r="X94" s="149"/>
      <c r="Y94" s="212"/>
      <c r="Z94" s="147"/>
      <c r="AA94" s="148"/>
      <c r="AB94" s="149"/>
      <c r="AC94" s="190"/>
      <c r="AD94" s="183"/>
      <c r="AE94" s="184"/>
      <c r="AF94" s="185"/>
      <c r="AG94" s="190"/>
      <c r="AH94" s="183"/>
      <c r="AI94" s="184"/>
      <c r="AJ94" s="185"/>
      <c r="AK94" s="150" t="str">
        <f>IF(F94="","",IF(学校情報!$T$1=TRUE,"東京陸恊クラブ",学校情報!$D$2))</f>
        <v/>
      </c>
      <c r="AL94" s="93"/>
      <c r="AV94" s="129" t="s">
        <v>269</v>
      </c>
    </row>
    <row r="95" spans="1:48" ht="14.25" customHeight="1" x14ac:dyDescent="0.2">
      <c r="A95" s="95" t="str">
        <f t="shared" si="37"/>
        <v/>
      </c>
      <c r="B95" s="95" t="str">
        <f t="shared" si="38"/>
        <v/>
      </c>
      <c r="C95" s="95" t="str">
        <f t="shared" si="25"/>
        <v/>
      </c>
      <c r="D95" s="95" t="str">
        <f t="shared" si="26"/>
        <v/>
      </c>
      <c r="E95" s="115">
        <v>91</v>
      </c>
      <c r="F95" s="116"/>
      <c r="G95" s="73" t="str">
        <f t="shared" si="27"/>
        <v/>
      </c>
      <c r="H95" s="74" t="str">
        <f t="shared" si="28"/>
        <v/>
      </c>
      <c r="I95" s="73" t="str">
        <f t="shared" si="29"/>
        <v/>
      </c>
      <c r="J95" s="74" t="str">
        <f t="shared" si="30"/>
        <v/>
      </c>
      <c r="K95" s="223" t="str">
        <f t="shared" si="31"/>
        <v/>
      </c>
      <c r="L95" s="223" t="str">
        <f t="shared" si="32"/>
        <v/>
      </c>
      <c r="M95" s="327" t="str">
        <f t="shared" si="33"/>
        <v/>
      </c>
      <c r="N95" s="234" t="str">
        <f t="shared" si="34"/>
        <v/>
      </c>
      <c r="O95" s="234" t="str">
        <f t="shared" si="35"/>
        <v/>
      </c>
      <c r="P95" s="75" t="str">
        <f t="shared" si="36"/>
        <v/>
      </c>
      <c r="Q95" s="117"/>
      <c r="R95" s="118"/>
      <c r="S95" s="119"/>
      <c r="T95" s="120"/>
      <c r="U95" s="117"/>
      <c r="V95" s="118"/>
      <c r="W95" s="119"/>
      <c r="X95" s="120"/>
      <c r="Y95" s="209"/>
      <c r="Z95" s="118"/>
      <c r="AA95" s="119"/>
      <c r="AB95" s="120"/>
      <c r="AC95" s="186"/>
      <c r="AD95" s="171"/>
      <c r="AE95" s="172"/>
      <c r="AF95" s="173"/>
      <c r="AG95" s="186"/>
      <c r="AH95" s="171"/>
      <c r="AI95" s="172"/>
      <c r="AJ95" s="173"/>
      <c r="AK95" s="151" t="str">
        <f>IF(F95="","",IF(学校情報!$T$1=TRUE,"東京陸恊クラブ",学校情報!$D$2))</f>
        <v/>
      </c>
      <c r="AV95" s="97" t="s">
        <v>270</v>
      </c>
    </row>
    <row r="96" spans="1:48" ht="14.25" customHeight="1" x14ac:dyDescent="0.15">
      <c r="A96" s="95" t="str">
        <f t="shared" si="37"/>
        <v/>
      </c>
      <c r="B96" s="95" t="str">
        <f t="shared" si="38"/>
        <v/>
      </c>
      <c r="C96" s="95" t="str">
        <f t="shared" si="25"/>
        <v/>
      </c>
      <c r="D96" s="95" t="str">
        <f t="shared" si="26"/>
        <v/>
      </c>
      <c r="E96" s="122">
        <v>92</v>
      </c>
      <c r="F96" s="123"/>
      <c r="G96" s="61" t="str">
        <f t="shared" si="27"/>
        <v/>
      </c>
      <c r="H96" s="62" t="str">
        <f t="shared" si="28"/>
        <v/>
      </c>
      <c r="I96" s="61" t="str">
        <f t="shared" si="29"/>
        <v/>
      </c>
      <c r="J96" s="62" t="str">
        <f t="shared" si="30"/>
        <v/>
      </c>
      <c r="K96" s="219" t="str">
        <f t="shared" si="31"/>
        <v/>
      </c>
      <c r="L96" s="219" t="str">
        <f t="shared" si="32"/>
        <v/>
      </c>
      <c r="M96" s="323" t="str">
        <f t="shared" si="33"/>
        <v/>
      </c>
      <c r="N96" s="231" t="str">
        <f t="shared" si="34"/>
        <v/>
      </c>
      <c r="O96" s="231" t="str">
        <f t="shared" si="35"/>
        <v/>
      </c>
      <c r="P96" s="63" t="str">
        <f t="shared" si="36"/>
        <v/>
      </c>
      <c r="Q96" s="124"/>
      <c r="R96" s="125"/>
      <c r="S96" s="126"/>
      <c r="T96" s="127"/>
      <c r="U96" s="124"/>
      <c r="V96" s="125"/>
      <c r="W96" s="126"/>
      <c r="X96" s="127"/>
      <c r="Y96" s="170"/>
      <c r="Z96" s="125"/>
      <c r="AA96" s="126"/>
      <c r="AB96" s="127"/>
      <c r="AC96" s="187"/>
      <c r="AD96" s="174"/>
      <c r="AE96" s="175"/>
      <c r="AF96" s="176"/>
      <c r="AG96" s="187"/>
      <c r="AH96" s="174"/>
      <c r="AI96" s="175"/>
      <c r="AJ96" s="176"/>
      <c r="AK96" s="128" t="str">
        <f>IF(F96="","",IF(学校情報!$T$1=TRUE,"東京陸恊クラブ",学校情報!$D$2))</f>
        <v/>
      </c>
      <c r="AV96" s="129" t="s">
        <v>271</v>
      </c>
    </row>
    <row r="97" spans="1:48" ht="14.25" customHeight="1" x14ac:dyDescent="0.2">
      <c r="A97" s="95" t="str">
        <f t="shared" si="37"/>
        <v/>
      </c>
      <c r="B97" s="95" t="str">
        <f t="shared" si="38"/>
        <v/>
      </c>
      <c r="C97" s="95" t="str">
        <f t="shared" si="25"/>
        <v/>
      </c>
      <c r="D97" s="95" t="str">
        <f t="shared" si="26"/>
        <v/>
      </c>
      <c r="E97" s="122">
        <v>93</v>
      </c>
      <c r="F97" s="123"/>
      <c r="G97" s="61" t="str">
        <f t="shared" si="27"/>
        <v/>
      </c>
      <c r="H97" s="62" t="str">
        <f t="shared" si="28"/>
        <v/>
      </c>
      <c r="I97" s="61" t="str">
        <f t="shared" si="29"/>
        <v/>
      </c>
      <c r="J97" s="62" t="str">
        <f t="shared" si="30"/>
        <v/>
      </c>
      <c r="K97" s="219" t="str">
        <f t="shared" si="31"/>
        <v/>
      </c>
      <c r="L97" s="219" t="str">
        <f t="shared" si="32"/>
        <v/>
      </c>
      <c r="M97" s="323" t="str">
        <f t="shared" si="33"/>
        <v/>
      </c>
      <c r="N97" s="231" t="str">
        <f t="shared" si="34"/>
        <v/>
      </c>
      <c r="O97" s="231" t="str">
        <f t="shared" si="35"/>
        <v/>
      </c>
      <c r="P97" s="63" t="str">
        <f t="shared" si="36"/>
        <v/>
      </c>
      <c r="Q97" s="124"/>
      <c r="R97" s="125"/>
      <c r="S97" s="126"/>
      <c r="T97" s="127"/>
      <c r="U97" s="124"/>
      <c r="V97" s="125"/>
      <c r="W97" s="126"/>
      <c r="X97" s="127"/>
      <c r="Y97" s="170"/>
      <c r="Z97" s="125"/>
      <c r="AA97" s="126"/>
      <c r="AB97" s="127"/>
      <c r="AC97" s="187"/>
      <c r="AD97" s="174"/>
      <c r="AE97" s="175"/>
      <c r="AF97" s="176"/>
      <c r="AG97" s="187"/>
      <c r="AH97" s="174"/>
      <c r="AI97" s="175"/>
      <c r="AJ97" s="176"/>
      <c r="AK97" s="128" t="str">
        <f>IF(F97="","",IF(学校情報!$T$1=TRUE,"東京陸恊クラブ",学校情報!$D$2))</f>
        <v/>
      </c>
      <c r="AV97" s="97" t="s">
        <v>272</v>
      </c>
    </row>
    <row r="98" spans="1:48" ht="14.25" customHeight="1" x14ac:dyDescent="0.15">
      <c r="A98" s="95" t="str">
        <f t="shared" si="37"/>
        <v/>
      </c>
      <c r="B98" s="95" t="str">
        <f t="shared" si="38"/>
        <v/>
      </c>
      <c r="C98" s="95" t="str">
        <f t="shared" si="25"/>
        <v/>
      </c>
      <c r="D98" s="95" t="str">
        <f t="shared" si="26"/>
        <v/>
      </c>
      <c r="E98" s="122">
        <v>94</v>
      </c>
      <c r="F98" s="123"/>
      <c r="G98" s="61" t="str">
        <f t="shared" si="27"/>
        <v/>
      </c>
      <c r="H98" s="62" t="str">
        <f t="shared" si="28"/>
        <v/>
      </c>
      <c r="I98" s="61" t="str">
        <f t="shared" si="29"/>
        <v/>
      </c>
      <c r="J98" s="62" t="str">
        <f t="shared" si="30"/>
        <v/>
      </c>
      <c r="K98" s="219" t="str">
        <f t="shared" si="31"/>
        <v/>
      </c>
      <c r="L98" s="219" t="str">
        <f t="shared" si="32"/>
        <v/>
      </c>
      <c r="M98" s="323" t="str">
        <f t="shared" si="33"/>
        <v/>
      </c>
      <c r="N98" s="231" t="str">
        <f t="shared" si="34"/>
        <v/>
      </c>
      <c r="O98" s="231" t="str">
        <f t="shared" si="35"/>
        <v/>
      </c>
      <c r="P98" s="63" t="str">
        <f t="shared" si="36"/>
        <v/>
      </c>
      <c r="Q98" s="124"/>
      <c r="R98" s="125"/>
      <c r="S98" s="126"/>
      <c r="T98" s="127"/>
      <c r="U98" s="124"/>
      <c r="V98" s="125"/>
      <c r="W98" s="126"/>
      <c r="X98" s="127"/>
      <c r="Y98" s="170"/>
      <c r="Z98" s="125"/>
      <c r="AA98" s="126"/>
      <c r="AB98" s="127"/>
      <c r="AC98" s="187"/>
      <c r="AD98" s="174"/>
      <c r="AE98" s="175"/>
      <c r="AF98" s="176"/>
      <c r="AG98" s="187"/>
      <c r="AH98" s="174"/>
      <c r="AI98" s="175"/>
      <c r="AJ98" s="176"/>
      <c r="AK98" s="128" t="str">
        <f>IF(F98="","",IF(学校情報!$T$1=TRUE,"東京陸恊クラブ",学校情報!$D$2))</f>
        <v/>
      </c>
      <c r="AV98" s="129" t="s">
        <v>273</v>
      </c>
    </row>
    <row r="99" spans="1:48" ht="14.25" customHeight="1" thickBot="1" x14ac:dyDescent="0.25">
      <c r="A99" s="95" t="str">
        <f t="shared" si="37"/>
        <v/>
      </c>
      <c r="B99" s="95" t="str">
        <f t="shared" si="38"/>
        <v/>
      </c>
      <c r="C99" s="95" t="str">
        <f t="shared" si="25"/>
        <v/>
      </c>
      <c r="D99" s="95" t="str">
        <f t="shared" si="26"/>
        <v/>
      </c>
      <c r="E99" s="130">
        <v>95</v>
      </c>
      <c r="F99" s="131"/>
      <c r="G99" s="64" t="str">
        <f t="shared" si="27"/>
        <v/>
      </c>
      <c r="H99" s="65" t="str">
        <f t="shared" si="28"/>
        <v/>
      </c>
      <c r="I99" s="64" t="str">
        <f t="shared" si="29"/>
        <v/>
      </c>
      <c r="J99" s="65" t="str">
        <f t="shared" si="30"/>
        <v/>
      </c>
      <c r="K99" s="220" t="str">
        <f t="shared" si="31"/>
        <v/>
      </c>
      <c r="L99" s="220" t="str">
        <f t="shared" si="32"/>
        <v/>
      </c>
      <c r="M99" s="324" t="str">
        <f t="shared" si="33"/>
        <v/>
      </c>
      <c r="N99" s="232" t="str">
        <f t="shared" si="34"/>
        <v/>
      </c>
      <c r="O99" s="232" t="str">
        <f t="shared" si="35"/>
        <v/>
      </c>
      <c r="P99" s="66" t="str">
        <f t="shared" si="36"/>
        <v/>
      </c>
      <c r="Q99" s="132"/>
      <c r="R99" s="133"/>
      <c r="S99" s="134"/>
      <c r="T99" s="135"/>
      <c r="U99" s="132"/>
      <c r="V99" s="133"/>
      <c r="W99" s="134"/>
      <c r="X99" s="135"/>
      <c r="Y99" s="210"/>
      <c r="Z99" s="133"/>
      <c r="AA99" s="134"/>
      <c r="AB99" s="135"/>
      <c r="AC99" s="188"/>
      <c r="AD99" s="177"/>
      <c r="AE99" s="178"/>
      <c r="AF99" s="179"/>
      <c r="AG99" s="188"/>
      <c r="AH99" s="177"/>
      <c r="AI99" s="178"/>
      <c r="AJ99" s="179"/>
      <c r="AK99" s="136" t="str">
        <f>IF(F99="","",IF(学校情報!$T$1=TRUE,"東京陸恊クラブ",学校情報!$D$2))</f>
        <v/>
      </c>
      <c r="AV99" s="97" t="s">
        <v>274</v>
      </c>
    </row>
    <row r="100" spans="1:48" ht="14.25" customHeight="1" x14ac:dyDescent="0.15">
      <c r="A100" s="95" t="str">
        <f t="shared" si="37"/>
        <v/>
      </c>
      <c r="B100" s="95" t="str">
        <f t="shared" si="38"/>
        <v/>
      </c>
      <c r="C100" s="95" t="str">
        <f t="shared" si="25"/>
        <v/>
      </c>
      <c r="D100" s="95" t="str">
        <f t="shared" si="26"/>
        <v/>
      </c>
      <c r="E100" s="137">
        <v>96</v>
      </c>
      <c r="F100" s="138"/>
      <c r="G100" s="67" t="str">
        <f t="shared" si="27"/>
        <v/>
      </c>
      <c r="H100" s="68" t="str">
        <f t="shared" si="28"/>
        <v/>
      </c>
      <c r="I100" s="67" t="str">
        <f t="shared" si="29"/>
        <v/>
      </c>
      <c r="J100" s="68" t="str">
        <f t="shared" si="30"/>
        <v/>
      </c>
      <c r="K100" s="221" t="str">
        <f t="shared" si="31"/>
        <v/>
      </c>
      <c r="L100" s="221" t="str">
        <f t="shared" si="32"/>
        <v/>
      </c>
      <c r="M100" s="325" t="str">
        <f t="shared" si="33"/>
        <v/>
      </c>
      <c r="N100" s="233" t="str">
        <f t="shared" si="34"/>
        <v/>
      </c>
      <c r="O100" s="233" t="str">
        <f t="shared" si="35"/>
        <v/>
      </c>
      <c r="P100" s="69" t="str">
        <f t="shared" si="36"/>
        <v/>
      </c>
      <c r="Q100" s="139"/>
      <c r="R100" s="140"/>
      <c r="S100" s="141"/>
      <c r="T100" s="142"/>
      <c r="U100" s="117"/>
      <c r="V100" s="140"/>
      <c r="W100" s="141"/>
      <c r="X100" s="142"/>
      <c r="Y100" s="211"/>
      <c r="Z100" s="140"/>
      <c r="AA100" s="141"/>
      <c r="AB100" s="142"/>
      <c r="AC100" s="189"/>
      <c r="AD100" s="180"/>
      <c r="AE100" s="181"/>
      <c r="AF100" s="182"/>
      <c r="AG100" s="189"/>
      <c r="AH100" s="180"/>
      <c r="AI100" s="181"/>
      <c r="AJ100" s="182"/>
      <c r="AK100" s="143" t="str">
        <f>IF(F100="","",IF(学校情報!$T$1=TRUE,"東京陸恊クラブ",学校情報!$D$2))</f>
        <v/>
      </c>
      <c r="AV100" s="129" t="s">
        <v>275</v>
      </c>
    </row>
    <row r="101" spans="1:48" ht="14.25" customHeight="1" x14ac:dyDescent="0.2">
      <c r="A101" s="95" t="str">
        <f t="shared" si="37"/>
        <v/>
      </c>
      <c r="B101" s="95" t="str">
        <f t="shared" si="38"/>
        <v/>
      </c>
      <c r="C101" s="95" t="str">
        <f t="shared" si="25"/>
        <v/>
      </c>
      <c r="D101" s="95" t="str">
        <f t="shared" ref="D101:D124" si="39">IF(O101="女",ROW(Q101),"")</f>
        <v/>
      </c>
      <c r="E101" s="122">
        <v>97</v>
      </c>
      <c r="F101" s="123"/>
      <c r="G101" s="61" t="str">
        <f t="shared" ref="G101:G124" si="40">IF($F101="","",IF(ISERROR(VLOOKUP($F101,氏名データ,5,0)),"",VLOOKUP($F101,氏名データ,5,0)))</f>
        <v/>
      </c>
      <c r="H101" s="62" t="str">
        <f t="shared" ref="H101:H124" si="41">IF($F101="","",IF(ISERROR(VLOOKUP($F101,氏名データ,6,0)),"",VLOOKUP($F101,氏名データ,6,0)))</f>
        <v/>
      </c>
      <c r="I101" s="61" t="str">
        <f t="shared" ref="I101:I124" si="42">IF($F101="","",IF(ISERROR(VLOOKUP($F101,氏名データ,7,0)),"",ASC(VLOOKUP($F101,氏名データ,7,0))))</f>
        <v/>
      </c>
      <c r="J101" s="62" t="str">
        <f t="shared" ref="J101:J124" si="43">IF($F101="","",IF(ISERROR(VLOOKUP($F101,氏名データ,8,0)),"",ASC(VLOOKUP($F101,氏名データ,8,0))))</f>
        <v/>
      </c>
      <c r="K101" s="219" t="str">
        <f t="shared" ref="K101:K124" si="44">IF($F101="","",IF(ISERROR(VLOOKUP($F101,氏名データ,9,0)),"",VLOOKUP($F101,氏名データ,9,0)))</f>
        <v/>
      </c>
      <c r="L101" s="219" t="str">
        <f t="shared" ref="L101:L124" si="45">IF($F101="","",IF(ISERROR(VLOOKUP($F101,氏名データ,10,0)),"",VLOOKUP($F101,氏名データ,10,0)))</f>
        <v/>
      </c>
      <c r="M101" s="323" t="str">
        <f t="shared" ref="M101:M124" si="46">IF($F101="","",IF(ISERROR(VLOOKUP($F101,氏名データ,13,0)),"",VLOOKUP($F101,氏名データ,12,0)))</f>
        <v/>
      </c>
      <c r="N101" s="231" t="str">
        <f t="shared" ref="N101:N124" si="47">IF($F101="","",IF(ISERROR(VLOOKUP($F101,氏名データ,13,0)),"",VLOOKUP($F101,氏名データ,13,0)))</f>
        <v/>
      </c>
      <c r="O101" s="231" t="str">
        <f t="shared" ref="O101:O124" si="48">IF($F101="","",IF(ISERROR(VLOOKUP($F101,氏名データ,11,0)),"",VLOOKUP($F101,氏名データ,11,0)))</f>
        <v/>
      </c>
      <c r="P101" s="63" t="str">
        <f t="shared" ref="P101:P124" si="49">IF($F101="","",IF(ISERROR(VLOOKUP($F101,氏名データ,14,0)),"",VLOOKUP($F101,氏名データ,14,0)))</f>
        <v/>
      </c>
      <c r="Q101" s="124"/>
      <c r="R101" s="125"/>
      <c r="S101" s="126"/>
      <c r="T101" s="127"/>
      <c r="U101" s="124"/>
      <c r="V101" s="125"/>
      <c r="W101" s="126"/>
      <c r="X101" s="127"/>
      <c r="Y101" s="170"/>
      <c r="Z101" s="125"/>
      <c r="AA101" s="126"/>
      <c r="AB101" s="127"/>
      <c r="AC101" s="187"/>
      <c r="AD101" s="174"/>
      <c r="AE101" s="175"/>
      <c r="AF101" s="176"/>
      <c r="AG101" s="187"/>
      <c r="AH101" s="174"/>
      <c r="AI101" s="175"/>
      <c r="AJ101" s="176"/>
      <c r="AK101" s="128" t="str">
        <f>IF(F101="","",IF(学校情報!$T$1=TRUE,"東京陸恊クラブ",学校情報!$D$2))</f>
        <v/>
      </c>
      <c r="AV101" s="97" t="s">
        <v>276</v>
      </c>
    </row>
    <row r="102" spans="1:48" ht="14.25" customHeight="1" x14ac:dyDescent="0.15">
      <c r="A102" s="95" t="str">
        <f t="shared" si="37"/>
        <v/>
      </c>
      <c r="B102" s="95" t="str">
        <f t="shared" si="38"/>
        <v/>
      </c>
      <c r="C102" s="95" t="str">
        <f t="shared" si="25"/>
        <v/>
      </c>
      <c r="D102" s="95" t="str">
        <f t="shared" si="39"/>
        <v/>
      </c>
      <c r="E102" s="122">
        <v>98</v>
      </c>
      <c r="F102" s="123"/>
      <c r="G102" s="61" t="str">
        <f t="shared" si="40"/>
        <v/>
      </c>
      <c r="H102" s="62" t="str">
        <f t="shared" si="41"/>
        <v/>
      </c>
      <c r="I102" s="61" t="str">
        <f t="shared" si="42"/>
        <v/>
      </c>
      <c r="J102" s="62" t="str">
        <f t="shared" si="43"/>
        <v/>
      </c>
      <c r="K102" s="219" t="str">
        <f t="shared" si="44"/>
        <v/>
      </c>
      <c r="L102" s="219" t="str">
        <f t="shared" si="45"/>
        <v/>
      </c>
      <c r="M102" s="323" t="str">
        <f t="shared" si="46"/>
        <v/>
      </c>
      <c r="N102" s="231" t="str">
        <f t="shared" si="47"/>
        <v/>
      </c>
      <c r="O102" s="231" t="str">
        <f t="shared" si="48"/>
        <v/>
      </c>
      <c r="P102" s="63" t="str">
        <f t="shared" si="49"/>
        <v/>
      </c>
      <c r="Q102" s="124"/>
      <c r="R102" s="125"/>
      <c r="S102" s="126"/>
      <c r="T102" s="127"/>
      <c r="U102" s="124"/>
      <c r="V102" s="125"/>
      <c r="W102" s="126"/>
      <c r="X102" s="127"/>
      <c r="Y102" s="170"/>
      <c r="Z102" s="125"/>
      <c r="AA102" s="126"/>
      <c r="AB102" s="127"/>
      <c r="AC102" s="187"/>
      <c r="AD102" s="174"/>
      <c r="AE102" s="175"/>
      <c r="AF102" s="176"/>
      <c r="AG102" s="187"/>
      <c r="AH102" s="174"/>
      <c r="AI102" s="175"/>
      <c r="AJ102" s="176"/>
      <c r="AK102" s="128" t="str">
        <f>IF(F102="","",IF(学校情報!$T$1=TRUE,"東京陸恊クラブ",学校情報!$D$2))</f>
        <v/>
      </c>
      <c r="AV102" s="129" t="s">
        <v>277</v>
      </c>
    </row>
    <row r="103" spans="1:48" ht="14.25" customHeight="1" x14ac:dyDescent="0.2">
      <c r="A103" s="95" t="str">
        <f t="shared" si="37"/>
        <v/>
      </c>
      <c r="B103" s="95" t="str">
        <f t="shared" si="38"/>
        <v/>
      </c>
      <c r="C103" s="95" t="str">
        <f t="shared" si="25"/>
        <v/>
      </c>
      <c r="D103" s="95" t="str">
        <f t="shared" si="39"/>
        <v/>
      </c>
      <c r="E103" s="122">
        <v>99</v>
      </c>
      <c r="F103" s="123"/>
      <c r="G103" s="61" t="str">
        <f t="shared" si="40"/>
        <v/>
      </c>
      <c r="H103" s="62" t="str">
        <f t="shared" si="41"/>
        <v/>
      </c>
      <c r="I103" s="61" t="str">
        <f t="shared" si="42"/>
        <v/>
      </c>
      <c r="J103" s="62" t="str">
        <f t="shared" si="43"/>
        <v/>
      </c>
      <c r="K103" s="219" t="str">
        <f t="shared" si="44"/>
        <v/>
      </c>
      <c r="L103" s="219" t="str">
        <f t="shared" si="45"/>
        <v/>
      </c>
      <c r="M103" s="323" t="str">
        <f t="shared" si="46"/>
        <v/>
      </c>
      <c r="N103" s="231" t="str">
        <f t="shared" si="47"/>
        <v/>
      </c>
      <c r="O103" s="231" t="str">
        <f t="shared" si="48"/>
        <v/>
      </c>
      <c r="P103" s="63" t="str">
        <f t="shared" si="49"/>
        <v/>
      </c>
      <c r="Q103" s="124"/>
      <c r="R103" s="125"/>
      <c r="S103" s="126"/>
      <c r="T103" s="127"/>
      <c r="U103" s="124"/>
      <c r="V103" s="125"/>
      <c r="W103" s="126"/>
      <c r="X103" s="127"/>
      <c r="Y103" s="170"/>
      <c r="Z103" s="125"/>
      <c r="AA103" s="126"/>
      <c r="AB103" s="127"/>
      <c r="AC103" s="187"/>
      <c r="AD103" s="174"/>
      <c r="AE103" s="175"/>
      <c r="AF103" s="176"/>
      <c r="AG103" s="187"/>
      <c r="AH103" s="174"/>
      <c r="AI103" s="175"/>
      <c r="AJ103" s="176"/>
      <c r="AK103" s="128" t="str">
        <f>IF(F103="","",IF(学校情報!$T$1=TRUE,"東京陸恊クラブ",学校情報!$D$2))</f>
        <v/>
      </c>
      <c r="AV103" s="97" t="s">
        <v>278</v>
      </c>
    </row>
    <row r="104" spans="1:48" ht="14.25" customHeight="1" thickBot="1" x14ac:dyDescent="0.2">
      <c r="A104" s="95" t="str">
        <f t="shared" si="37"/>
        <v/>
      </c>
      <c r="B104" s="95" t="str">
        <f t="shared" si="38"/>
        <v/>
      </c>
      <c r="C104" s="95" t="str">
        <f t="shared" si="25"/>
        <v/>
      </c>
      <c r="D104" s="95" t="str">
        <f t="shared" si="39"/>
        <v/>
      </c>
      <c r="E104" s="144">
        <v>100</v>
      </c>
      <c r="F104" s="145"/>
      <c r="G104" s="70" t="str">
        <f t="shared" si="40"/>
        <v/>
      </c>
      <c r="H104" s="71" t="str">
        <f t="shared" si="41"/>
        <v/>
      </c>
      <c r="I104" s="70" t="str">
        <f t="shared" si="42"/>
        <v/>
      </c>
      <c r="J104" s="71" t="str">
        <f t="shared" si="43"/>
        <v/>
      </c>
      <c r="K104" s="222" t="str">
        <f t="shared" si="44"/>
        <v/>
      </c>
      <c r="L104" s="222" t="str">
        <f t="shared" si="45"/>
        <v/>
      </c>
      <c r="M104" s="326" t="str">
        <f t="shared" si="46"/>
        <v/>
      </c>
      <c r="N104" s="235" t="str">
        <f t="shared" si="47"/>
        <v/>
      </c>
      <c r="O104" s="235" t="str">
        <f t="shared" si="48"/>
        <v/>
      </c>
      <c r="P104" s="72" t="str">
        <f t="shared" si="49"/>
        <v/>
      </c>
      <c r="Q104" s="146"/>
      <c r="R104" s="147"/>
      <c r="S104" s="148"/>
      <c r="T104" s="149"/>
      <c r="U104" s="132"/>
      <c r="V104" s="147"/>
      <c r="W104" s="148"/>
      <c r="X104" s="149"/>
      <c r="Y104" s="212"/>
      <c r="Z104" s="147"/>
      <c r="AA104" s="148"/>
      <c r="AB104" s="149"/>
      <c r="AC104" s="190"/>
      <c r="AD104" s="183"/>
      <c r="AE104" s="184"/>
      <c r="AF104" s="185"/>
      <c r="AG104" s="190"/>
      <c r="AH104" s="183"/>
      <c r="AI104" s="184"/>
      <c r="AJ104" s="185"/>
      <c r="AK104" s="150" t="str">
        <f>IF(F104="","",IF(学校情報!$T$1=TRUE,"東京陸恊クラブ",学校情報!$D$2))</f>
        <v/>
      </c>
      <c r="AV104" s="129" t="s">
        <v>279</v>
      </c>
    </row>
    <row r="105" spans="1:48" ht="14.25" customHeight="1" x14ac:dyDescent="0.2">
      <c r="A105" s="95" t="str">
        <f t="shared" si="37"/>
        <v/>
      </c>
      <c r="B105" s="95" t="str">
        <f t="shared" si="38"/>
        <v/>
      </c>
      <c r="C105" s="95" t="str">
        <f t="shared" si="25"/>
        <v/>
      </c>
      <c r="D105" s="95" t="str">
        <f t="shared" si="39"/>
        <v/>
      </c>
      <c r="E105" s="115">
        <v>101</v>
      </c>
      <c r="F105" s="116"/>
      <c r="G105" s="73" t="str">
        <f t="shared" si="40"/>
        <v/>
      </c>
      <c r="H105" s="74" t="str">
        <f t="shared" si="41"/>
        <v/>
      </c>
      <c r="I105" s="73" t="str">
        <f t="shared" si="42"/>
        <v/>
      </c>
      <c r="J105" s="74" t="str">
        <f t="shared" si="43"/>
        <v/>
      </c>
      <c r="K105" s="223" t="str">
        <f t="shared" si="44"/>
        <v/>
      </c>
      <c r="L105" s="223" t="str">
        <f t="shared" si="45"/>
        <v/>
      </c>
      <c r="M105" s="327" t="str">
        <f t="shared" si="46"/>
        <v/>
      </c>
      <c r="N105" s="234" t="str">
        <f t="shared" si="47"/>
        <v/>
      </c>
      <c r="O105" s="234" t="str">
        <f t="shared" si="48"/>
        <v/>
      </c>
      <c r="P105" s="75" t="str">
        <f t="shared" si="49"/>
        <v/>
      </c>
      <c r="Q105" s="117"/>
      <c r="R105" s="118"/>
      <c r="S105" s="119"/>
      <c r="T105" s="120"/>
      <c r="U105" s="117"/>
      <c r="V105" s="118"/>
      <c r="W105" s="119"/>
      <c r="X105" s="120"/>
      <c r="Y105" s="209"/>
      <c r="Z105" s="118"/>
      <c r="AA105" s="119"/>
      <c r="AB105" s="120"/>
      <c r="AC105" s="186"/>
      <c r="AD105" s="171"/>
      <c r="AE105" s="172"/>
      <c r="AF105" s="173"/>
      <c r="AG105" s="186"/>
      <c r="AH105" s="171"/>
      <c r="AI105" s="172"/>
      <c r="AJ105" s="173"/>
      <c r="AK105" s="151" t="str">
        <f>IF(F105="","",IF(学校情報!$T$1=TRUE,"東京陸恊クラブ",学校情報!$D$2))</f>
        <v/>
      </c>
      <c r="AV105" s="97" t="s">
        <v>280</v>
      </c>
    </row>
    <row r="106" spans="1:48" ht="14.25" customHeight="1" x14ac:dyDescent="0.15">
      <c r="A106" s="95" t="str">
        <f t="shared" si="37"/>
        <v/>
      </c>
      <c r="B106" s="95" t="str">
        <f t="shared" si="38"/>
        <v/>
      </c>
      <c r="C106" s="95" t="str">
        <f t="shared" si="25"/>
        <v/>
      </c>
      <c r="D106" s="95" t="str">
        <f t="shared" si="39"/>
        <v/>
      </c>
      <c r="E106" s="122">
        <v>102</v>
      </c>
      <c r="F106" s="123"/>
      <c r="G106" s="61" t="str">
        <f t="shared" si="40"/>
        <v/>
      </c>
      <c r="H106" s="62" t="str">
        <f t="shared" si="41"/>
        <v/>
      </c>
      <c r="I106" s="61" t="str">
        <f t="shared" si="42"/>
        <v/>
      </c>
      <c r="J106" s="62" t="str">
        <f t="shared" si="43"/>
        <v/>
      </c>
      <c r="K106" s="219" t="str">
        <f t="shared" si="44"/>
        <v/>
      </c>
      <c r="L106" s="219" t="str">
        <f t="shared" si="45"/>
        <v/>
      </c>
      <c r="M106" s="323" t="str">
        <f t="shared" si="46"/>
        <v/>
      </c>
      <c r="N106" s="231" t="str">
        <f t="shared" si="47"/>
        <v/>
      </c>
      <c r="O106" s="231" t="str">
        <f t="shared" si="48"/>
        <v/>
      </c>
      <c r="P106" s="63" t="str">
        <f t="shared" si="49"/>
        <v/>
      </c>
      <c r="Q106" s="124"/>
      <c r="R106" s="125"/>
      <c r="S106" s="126"/>
      <c r="T106" s="127"/>
      <c r="U106" s="124"/>
      <c r="V106" s="125"/>
      <c r="W106" s="126"/>
      <c r="X106" s="127"/>
      <c r="Y106" s="170"/>
      <c r="Z106" s="125"/>
      <c r="AA106" s="126"/>
      <c r="AB106" s="127"/>
      <c r="AC106" s="187"/>
      <c r="AD106" s="174"/>
      <c r="AE106" s="175"/>
      <c r="AF106" s="176"/>
      <c r="AG106" s="187"/>
      <c r="AH106" s="174"/>
      <c r="AI106" s="175"/>
      <c r="AJ106" s="176"/>
      <c r="AK106" s="128" t="str">
        <f>IF(F106="","",IF(学校情報!$T$1=TRUE,"東京陸恊クラブ",学校情報!$D$2))</f>
        <v/>
      </c>
      <c r="AV106" s="129" t="s">
        <v>281</v>
      </c>
    </row>
    <row r="107" spans="1:48" ht="14.25" customHeight="1" x14ac:dyDescent="0.2">
      <c r="A107" s="95" t="str">
        <f t="shared" si="37"/>
        <v/>
      </c>
      <c r="B107" s="95" t="str">
        <f t="shared" si="38"/>
        <v/>
      </c>
      <c r="C107" s="95" t="str">
        <f t="shared" si="25"/>
        <v/>
      </c>
      <c r="D107" s="95" t="str">
        <f t="shared" si="39"/>
        <v/>
      </c>
      <c r="E107" s="122">
        <v>103</v>
      </c>
      <c r="F107" s="123"/>
      <c r="G107" s="61" t="str">
        <f t="shared" si="40"/>
        <v/>
      </c>
      <c r="H107" s="62" t="str">
        <f t="shared" si="41"/>
        <v/>
      </c>
      <c r="I107" s="61" t="str">
        <f t="shared" si="42"/>
        <v/>
      </c>
      <c r="J107" s="62" t="str">
        <f t="shared" si="43"/>
        <v/>
      </c>
      <c r="K107" s="219" t="str">
        <f t="shared" si="44"/>
        <v/>
      </c>
      <c r="L107" s="219" t="str">
        <f t="shared" si="45"/>
        <v/>
      </c>
      <c r="M107" s="323" t="str">
        <f t="shared" si="46"/>
        <v/>
      </c>
      <c r="N107" s="231" t="str">
        <f t="shared" si="47"/>
        <v/>
      </c>
      <c r="O107" s="231" t="str">
        <f t="shared" si="48"/>
        <v/>
      </c>
      <c r="P107" s="63" t="str">
        <f t="shared" si="49"/>
        <v/>
      </c>
      <c r="Q107" s="124"/>
      <c r="R107" s="125"/>
      <c r="S107" s="126"/>
      <c r="T107" s="127"/>
      <c r="U107" s="124"/>
      <c r="V107" s="125"/>
      <c r="W107" s="126"/>
      <c r="X107" s="127"/>
      <c r="Y107" s="170"/>
      <c r="Z107" s="125"/>
      <c r="AA107" s="126"/>
      <c r="AB107" s="127"/>
      <c r="AC107" s="187"/>
      <c r="AD107" s="174"/>
      <c r="AE107" s="175"/>
      <c r="AF107" s="176"/>
      <c r="AG107" s="187"/>
      <c r="AH107" s="174"/>
      <c r="AI107" s="175"/>
      <c r="AJ107" s="176"/>
      <c r="AK107" s="128" t="str">
        <f>IF(F107="","",IF(学校情報!$T$1=TRUE,"東京陸恊クラブ",学校情報!$D$2))</f>
        <v/>
      </c>
    </row>
    <row r="108" spans="1:48" ht="14.25" customHeight="1" x14ac:dyDescent="0.2">
      <c r="A108" s="95" t="str">
        <f t="shared" si="37"/>
        <v/>
      </c>
      <c r="B108" s="95" t="str">
        <f t="shared" si="38"/>
        <v/>
      </c>
      <c r="C108" s="95" t="str">
        <f t="shared" si="25"/>
        <v/>
      </c>
      <c r="D108" s="95" t="str">
        <f t="shared" si="39"/>
        <v/>
      </c>
      <c r="E108" s="122">
        <v>104</v>
      </c>
      <c r="F108" s="123"/>
      <c r="G108" s="61" t="str">
        <f t="shared" si="40"/>
        <v/>
      </c>
      <c r="H108" s="62" t="str">
        <f t="shared" si="41"/>
        <v/>
      </c>
      <c r="I108" s="61" t="str">
        <f t="shared" si="42"/>
        <v/>
      </c>
      <c r="J108" s="62" t="str">
        <f t="shared" si="43"/>
        <v/>
      </c>
      <c r="K108" s="219" t="str">
        <f t="shared" si="44"/>
        <v/>
      </c>
      <c r="L108" s="219" t="str">
        <f t="shared" si="45"/>
        <v/>
      </c>
      <c r="M108" s="323" t="str">
        <f t="shared" si="46"/>
        <v/>
      </c>
      <c r="N108" s="231" t="str">
        <f t="shared" si="47"/>
        <v/>
      </c>
      <c r="O108" s="231" t="str">
        <f t="shared" si="48"/>
        <v/>
      </c>
      <c r="P108" s="63" t="str">
        <f t="shared" si="49"/>
        <v/>
      </c>
      <c r="Q108" s="124"/>
      <c r="R108" s="125"/>
      <c r="S108" s="126"/>
      <c r="T108" s="127"/>
      <c r="U108" s="124"/>
      <c r="V108" s="125"/>
      <c r="W108" s="126"/>
      <c r="X108" s="127"/>
      <c r="Y108" s="170"/>
      <c r="Z108" s="125"/>
      <c r="AA108" s="126"/>
      <c r="AB108" s="127"/>
      <c r="AC108" s="187"/>
      <c r="AD108" s="174"/>
      <c r="AE108" s="175"/>
      <c r="AF108" s="176"/>
      <c r="AG108" s="187"/>
      <c r="AH108" s="174"/>
      <c r="AI108" s="175"/>
      <c r="AJ108" s="176"/>
      <c r="AK108" s="128" t="str">
        <f>IF(F108="","",IF(学校情報!$T$1=TRUE,"東京陸恊クラブ",学校情報!$D$2))</f>
        <v/>
      </c>
    </row>
    <row r="109" spans="1:48" ht="14.25" customHeight="1" thickBot="1" x14ac:dyDescent="0.25">
      <c r="A109" s="95" t="str">
        <f t="shared" si="37"/>
        <v/>
      </c>
      <c r="B109" s="95" t="str">
        <f t="shared" si="38"/>
        <v/>
      </c>
      <c r="C109" s="95" t="str">
        <f t="shared" si="25"/>
        <v/>
      </c>
      <c r="D109" s="95" t="str">
        <f t="shared" si="39"/>
        <v/>
      </c>
      <c r="E109" s="130">
        <v>105</v>
      </c>
      <c r="F109" s="131"/>
      <c r="G109" s="64" t="str">
        <f t="shared" si="40"/>
        <v/>
      </c>
      <c r="H109" s="65" t="str">
        <f t="shared" si="41"/>
        <v/>
      </c>
      <c r="I109" s="64" t="str">
        <f t="shared" si="42"/>
        <v/>
      </c>
      <c r="J109" s="65" t="str">
        <f t="shared" si="43"/>
        <v/>
      </c>
      <c r="K109" s="220" t="str">
        <f t="shared" si="44"/>
        <v/>
      </c>
      <c r="L109" s="220" t="str">
        <f t="shared" si="45"/>
        <v/>
      </c>
      <c r="M109" s="324" t="str">
        <f t="shared" si="46"/>
        <v/>
      </c>
      <c r="N109" s="232" t="str">
        <f t="shared" si="47"/>
        <v/>
      </c>
      <c r="O109" s="232" t="str">
        <f t="shared" si="48"/>
        <v/>
      </c>
      <c r="P109" s="66" t="str">
        <f t="shared" si="49"/>
        <v/>
      </c>
      <c r="Q109" s="132"/>
      <c r="R109" s="133"/>
      <c r="S109" s="134"/>
      <c r="T109" s="135"/>
      <c r="U109" s="132"/>
      <c r="V109" s="133"/>
      <c r="W109" s="134"/>
      <c r="X109" s="135"/>
      <c r="Y109" s="210"/>
      <c r="Z109" s="133"/>
      <c r="AA109" s="134"/>
      <c r="AB109" s="135"/>
      <c r="AC109" s="188"/>
      <c r="AD109" s="177"/>
      <c r="AE109" s="178"/>
      <c r="AF109" s="179"/>
      <c r="AG109" s="188"/>
      <c r="AH109" s="177"/>
      <c r="AI109" s="178"/>
      <c r="AJ109" s="179"/>
      <c r="AK109" s="136" t="str">
        <f>IF(F109="","",IF(学校情報!$T$1=TRUE,"東京陸恊クラブ",学校情報!$D$2))</f>
        <v/>
      </c>
    </row>
    <row r="110" spans="1:48" ht="14.25" customHeight="1" x14ac:dyDescent="0.2">
      <c r="A110" s="95" t="str">
        <f t="shared" si="37"/>
        <v/>
      </c>
      <c r="B110" s="95" t="str">
        <f t="shared" si="38"/>
        <v/>
      </c>
      <c r="C110" s="95" t="str">
        <f t="shared" si="25"/>
        <v/>
      </c>
      <c r="D110" s="95" t="str">
        <f t="shared" si="39"/>
        <v/>
      </c>
      <c r="E110" s="137">
        <v>106</v>
      </c>
      <c r="F110" s="138"/>
      <c r="G110" s="67" t="str">
        <f t="shared" si="40"/>
        <v/>
      </c>
      <c r="H110" s="68" t="str">
        <f t="shared" si="41"/>
        <v/>
      </c>
      <c r="I110" s="67" t="str">
        <f t="shared" si="42"/>
        <v/>
      </c>
      <c r="J110" s="68" t="str">
        <f t="shared" si="43"/>
        <v/>
      </c>
      <c r="K110" s="221" t="str">
        <f t="shared" si="44"/>
        <v/>
      </c>
      <c r="L110" s="221" t="str">
        <f t="shared" si="45"/>
        <v/>
      </c>
      <c r="M110" s="325" t="str">
        <f t="shared" si="46"/>
        <v/>
      </c>
      <c r="N110" s="233" t="str">
        <f t="shared" si="47"/>
        <v/>
      </c>
      <c r="O110" s="233" t="str">
        <f t="shared" si="48"/>
        <v/>
      </c>
      <c r="P110" s="69" t="str">
        <f t="shared" si="49"/>
        <v/>
      </c>
      <c r="Q110" s="139"/>
      <c r="R110" s="140"/>
      <c r="S110" s="141"/>
      <c r="T110" s="142"/>
      <c r="U110" s="117"/>
      <c r="V110" s="140"/>
      <c r="W110" s="141"/>
      <c r="X110" s="142"/>
      <c r="Y110" s="211"/>
      <c r="Z110" s="140"/>
      <c r="AA110" s="141"/>
      <c r="AB110" s="142"/>
      <c r="AC110" s="189"/>
      <c r="AD110" s="180"/>
      <c r="AE110" s="181"/>
      <c r="AF110" s="182"/>
      <c r="AG110" s="189"/>
      <c r="AH110" s="180"/>
      <c r="AI110" s="181"/>
      <c r="AJ110" s="182"/>
      <c r="AK110" s="143" t="str">
        <f>IF(F110="","",IF(学校情報!$T$1=TRUE,"東京陸恊クラブ",学校情報!$D$2))</f>
        <v/>
      </c>
    </row>
    <row r="111" spans="1:48" ht="14.25" customHeight="1" x14ac:dyDescent="0.2">
      <c r="A111" s="95" t="str">
        <f t="shared" si="37"/>
        <v/>
      </c>
      <c r="B111" s="95" t="str">
        <f t="shared" si="38"/>
        <v/>
      </c>
      <c r="C111" s="95" t="str">
        <f t="shared" si="25"/>
        <v/>
      </c>
      <c r="D111" s="95" t="str">
        <f t="shared" si="39"/>
        <v/>
      </c>
      <c r="E111" s="122">
        <v>107</v>
      </c>
      <c r="F111" s="123"/>
      <c r="G111" s="61" t="str">
        <f t="shared" si="40"/>
        <v/>
      </c>
      <c r="H111" s="62" t="str">
        <f t="shared" si="41"/>
        <v/>
      </c>
      <c r="I111" s="61" t="str">
        <f t="shared" si="42"/>
        <v/>
      </c>
      <c r="J111" s="62" t="str">
        <f t="shared" si="43"/>
        <v/>
      </c>
      <c r="K111" s="219" t="str">
        <f t="shared" si="44"/>
        <v/>
      </c>
      <c r="L111" s="219" t="str">
        <f t="shared" si="45"/>
        <v/>
      </c>
      <c r="M111" s="323" t="str">
        <f t="shared" si="46"/>
        <v/>
      </c>
      <c r="N111" s="231" t="str">
        <f t="shared" si="47"/>
        <v/>
      </c>
      <c r="O111" s="231" t="str">
        <f t="shared" si="48"/>
        <v/>
      </c>
      <c r="P111" s="63" t="str">
        <f t="shared" si="49"/>
        <v/>
      </c>
      <c r="Q111" s="124"/>
      <c r="R111" s="125"/>
      <c r="S111" s="126"/>
      <c r="T111" s="127"/>
      <c r="U111" s="124"/>
      <c r="V111" s="125"/>
      <c r="W111" s="126"/>
      <c r="X111" s="127"/>
      <c r="Y111" s="170"/>
      <c r="Z111" s="125"/>
      <c r="AA111" s="126"/>
      <c r="AB111" s="127"/>
      <c r="AC111" s="187"/>
      <c r="AD111" s="174"/>
      <c r="AE111" s="175"/>
      <c r="AF111" s="176"/>
      <c r="AG111" s="187"/>
      <c r="AH111" s="174"/>
      <c r="AI111" s="175"/>
      <c r="AJ111" s="176"/>
      <c r="AK111" s="128" t="str">
        <f>IF(F111="","",IF(学校情報!$T$1=TRUE,"東京陸恊クラブ",学校情報!$D$2))</f>
        <v/>
      </c>
    </row>
    <row r="112" spans="1:48" ht="14.25" customHeight="1" x14ac:dyDescent="0.2">
      <c r="A112" s="95" t="str">
        <f t="shared" si="37"/>
        <v/>
      </c>
      <c r="B112" s="95" t="str">
        <f t="shared" si="38"/>
        <v/>
      </c>
      <c r="C112" s="95" t="str">
        <f t="shared" si="25"/>
        <v/>
      </c>
      <c r="D112" s="95" t="str">
        <f t="shared" si="39"/>
        <v/>
      </c>
      <c r="E112" s="122">
        <v>108</v>
      </c>
      <c r="F112" s="123"/>
      <c r="G112" s="61" t="str">
        <f t="shared" si="40"/>
        <v/>
      </c>
      <c r="H112" s="62" t="str">
        <f t="shared" si="41"/>
        <v/>
      </c>
      <c r="I112" s="61" t="str">
        <f t="shared" si="42"/>
        <v/>
      </c>
      <c r="J112" s="62" t="str">
        <f t="shared" si="43"/>
        <v/>
      </c>
      <c r="K112" s="219" t="str">
        <f t="shared" si="44"/>
        <v/>
      </c>
      <c r="L112" s="219" t="str">
        <f t="shared" si="45"/>
        <v/>
      </c>
      <c r="M112" s="323" t="str">
        <f t="shared" si="46"/>
        <v/>
      </c>
      <c r="N112" s="231" t="str">
        <f t="shared" si="47"/>
        <v/>
      </c>
      <c r="O112" s="231" t="str">
        <f t="shared" si="48"/>
        <v/>
      </c>
      <c r="P112" s="63" t="str">
        <f t="shared" si="49"/>
        <v/>
      </c>
      <c r="Q112" s="124"/>
      <c r="R112" s="125"/>
      <c r="S112" s="126"/>
      <c r="T112" s="127"/>
      <c r="U112" s="124"/>
      <c r="V112" s="125"/>
      <c r="W112" s="126"/>
      <c r="X112" s="127"/>
      <c r="Y112" s="170"/>
      <c r="Z112" s="125"/>
      <c r="AA112" s="126"/>
      <c r="AB112" s="127"/>
      <c r="AC112" s="187"/>
      <c r="AD112" s="174"/>
      <c r="AE112" s="175"/>
      <c r="AF112" s="176"/>
      <c r="AG112" s="187"/>
      <c r="AH112" s="174"/>
      <c r="AI112" s="175"/>
      <c r="AJ112" s="176"/>
      <c r="AK112" s="128" t="str">
        <f>IF(F112="","",IF(学校情報!$T$1=TRUE,"東京陸恊クラブ",学校情報!$D$2))</f>
        <v/>
      </c>
    </row>
    <row r="113" spans="1:38" ht="14.25" customHeight="1" x14ac:dyDescent="0.2">
      <c r="A113" s="95" t="str">
        <f t="shared" si="37"/>
        <v/>
      </c>
      <c r="B113" s="95" t="str">
        <f t="shared" si="38"/>
        <v/>
      </c>
      <c r="C113" s="95" t="str">
        <f t="shared" si="25"/>
        <v/>
      </c>
      <c r="D113" s="95" t="str">
        <f t="shared" si="39"/>
        <v/>
      </c>
      <c r="E113" s="122">
        <v>109</v>
      </c>
      <c r="F113" s="123"/>
      <c r="G113" s="61" t="str">
        <f t="shared" si="40"/>
        <v/>
      </c>
      <c r="H113" s="62" t="str">
        <f t="shared" si="41"/>
        <v/>
      </c>
      <c r="I113" s="61" t="str">
        <f t="shared" si="42"/>
        <v/>
      </c>
      <c r="J113" s="62" t="str">
        <f t="shared" si="43"/>
        <v/>
      </c>
      <c r="K113" s="219" t="str">
        <f t="shared" si="44"/>
        <v/>
      </c>
      <c r="L113" s="219" t="str">
        <f t="shared" si="45"/>
        <v/>
      </c>
      <c r="M113" s="323" t="str">
        <f t="shared" si="46"/>
        <v/>
      </c>
      <c r="N113" s="231" t="str">
        <f t="shared" si="47"/>
        <v/>
      </c>
      <c r="O113" s="231" t="str">
        <f t="shared" si="48"/>
        <v/>
      </c>
      <c r="P113" s="63" t="str">
        <f t="shared" si="49"/>
        <v/>
      </c>
      <c r="Q113" s="124"/>
      <c r="R113" s="125"/>
      <c r="S113" s="126"/>
      <c r="T113" s="127"/>
      <c r="U113" s="124"/>
      <c r="V113" s="125"/>
      <c r="W113" s="126"/>
      <c r="X113" s="127"/>
      <c r="Y113" s="170"/>
      <c r="Z113" s="125"/>
      <c r="AA113" s="126"/>
      <c r="AB113" s="127"/>
      <c r="AC113" s="187"/>
      <c r="AD113" s="174"/>
      <c r="AE113" s="175"/>
      <c r="AF113" s="176"/>
      <c r="AG113" s="187"/>
      <c r="AH113" s="174"/>
      <c r="AI113" s="175"/>
      <c r="AJ113" s="176"/>
      <c r="AK113" s="128" t="str">
        <f>IF(F113="","",IF(学校情報!$T$1=TRUE,"東京陸恊クラブ",学校情報!$D$2))</f>
        <v/>
      </c>
    </row>
    <row r="114" spans="1:38" ht="14.25" customHeight="1" thickBot="1" x14ac:dyDescent="0.25">
      <c r="A114" s="95" t="str">
        <f t="shared" si="37"/>
        <v/>
      </c>
      <c r="B114" s="95" t="str">
        <f t="shared" si="38"/>
        <v/>
      </c>
      <c r="C114" s="95" t="str">
        <f t="shared" si="25"/>
        <v/>
      </c>
      <c r="D114" s="95" t="str">
        <f t="shared" si="39"/>
        <v/>
      </c>
      <c r="E114" s="144">
        <v>110</v>
      </c>
      <c r="F114" s="145"/>
      <c r="G114" s="70" t="str">
        <f t="shared" si="40"/>
        <v/>
      </c>
      <c r="H114" s="71" t="str">
        <f t="shared" si="41"/>
        <v/>
      </c>
      <c r="I114" s="70" t="str">
        <f t="shared" si="42"/>
        <v/>
      </c>
      <c r="J114" s="71" t="str">
        <f t="shared" si="43"/>
        <v/>
      </c>
      <c r="K114" s="222" t="str">
        <f t="shared" si="44"/>
        <v/>
      </c>
      <c r="L114" s="222" t="str">
        <f t="shared" si="45"/>
        <v/>
      </c>
      <c r="M114" s="326" t="str">
        <f t="shared" si="46"/>
        <v/>
      </c>
      <c r="N114" s="235" t="str">
        <f t="shared" si="47"/>
        <v/>
      </c>
      <c r="O114" s="235" t="str">
        <f t="shared" si="48"/>
        <v/>
      </c>
      <c r="P114" s="72" t="str">
        <f t="shared" si="49"/>
        <v/>
      </c>
      <c r="Q114" s="146"/>
      <c r="R114" s="147"/>
      <c r="S114" s="148"/>
      <c r="T114" s="149"/>
      <c r="U114" s="132"/>
      <c r="V114" s="147"/>
      <c r="W114" s="148"/>
      <c r="X114" s="149"/>
      <c r="Y114" s="212"/>
      <c r="Z114" s="147"/>
      <c r="AA114" s="148"/>
      <c r="AB114" s="149"/>
      <c r="AC114" s="190"/>
      <c r="AD114" s="183"/>
      <c r="AE114" s="184"/>
      <c r="AF114" s="185"/>
      <c r="AG114" s="190"/>
      <c r="AH114" s="183"/>
      <c r="AI114" s="184"/>
      <c r="AJ114" s="185"/>
      <c r="AK114" s="150" t="str">
        <f>IF(F114="","",IF(学校情報!$T$1=TRUE,"東京陸恊クラブ",学校情報!$D$2))</f>
        <v/>
      </c>
    </row>
    <row r="115" spans="1:38" ht="14.25" customHeight="1" x14ac:dyDescent="0.2">
      <c r="A115" s="95" t="str">
        <f t="shared" si="37"/>
        <v/>
      </c>
      <c r="B115" s="95" t="str">
        <f t="shared" si="38"/>
        <v/>
      </c>
      <c r="C115" s="95" t="str">
        <f t="shared" si="25"/>
        <v/>
      </c>
      <c r="D115" s="95" t="str">
        <f t="shared" si="39"/>
        <v/>
      </c>
      <c r="E115" s="115">
        <v>111</v>
      </c>
      <c r="F115" s="116"/>
      <c r="G115" s="73" t="str">
        <f t="shared" si="40"/>
        <v/>
      </c>
      <c r="H115" s="74" t="str">
        <f t="shared" si="41"/>
        <v/>
      </c>
      <c r="I115" s="73" t="str">
        <f t="shared" si="42"/>
        <v/>
      </c>
      <c r="J115" s="74" t="str">
        <f t="shared" si="43"/>
        <v/>
      </c>
      <c r="K115" s="223" t="str">
        <f t="shared" si="44"/>
        <v/>
      </c>
      <c r="L115" s="223" t="str">
        <f t="shared" si="45"/>
        <v/>
      </c>
      <c r="M115" s="327" t="str">
        <f t="shared" si="46"/>
        <v/>
      </c>
      <c r="N115" s="234" t="str">
        <f t="shared" si="47"/>
        <v/>
      </c>
      <c r="O115" s="234" t="str">
        <f t="shared" si="48"/>
        <v/>
      </c>
      <c r="P115" s="75" t="str">
        <f t="shared" si="49"/>
        <v/>
      </c>
      <c r="Q115" s="117"/>
      <c r="R115" s="118"/>
      <c r="S115" s="119"/>
      <c r="T115" s="120"/>
      <c r="U115" s="117"/>
      <c r="V115" s="118"/>
      <c r="W115" s="119"/>
      <c r="X115" s="120"/>
      <c r="Y115" s="209"/>
      <c r="Z115" s="118"/>
      <c r="AA115" s="119"/>
      <c r="AB115" s="120"/>
      <c r="AC115" s="186"/>
      <c r="AD115" s="171"/>
      <c r="AE115" s="172"/>
      <c r="AF115" s="173"/>
      <c r="AG115" s="186"/>
      <c r="AH115" s="171"/>
      <c r="AI115" s="172"/>
      <c r="AJ115" s="173"/>
      <c r="AK115" s="151" t="str">
        <f>IF(F115="","",IF(学校情報!$T$1=TRUE,"東京陸恊クラブ",学校情報!$D$2))</f>
        <v/>
      </c>
    </row>
    <row r="116" spans="1:38" ht="14.25" customHeight="1" x14ac:dyDescent="0.2">
      <c r="A116" s="95" t="str">
        <f t="shared" si="37"/>
        <v/>
      </c>
      <c r="B116" s="95" t="str">
        <f t="shared" si="38"/>
        <v/>
      </c>
      <c r="C116" s="95" t="str">
        <f t="shared" si="25"/>
        <v/>
      </c>
      <c r="D116" s="95" t="str">
        <f t="shared" si="39"/>
        <v/>
      </c>
      <c r="E116" s="122">
        <v>112</v>
      </c>
      <c r="F116" s="123"/>
      <c r="G116" s="61" t="str">
        <f t="shared" si="40"/>
        <v/>
      </c>
      <c r="H116" s="62" t="str">
        <f t="shared" si="41"/>
        <v/>
      </c>
      <c r="I116" s="61" t="str">
        <f t="shared" si="42"/>
        <v/>
      </c>
      <c r="J116" s="62" t="str">
        <f t="shared" si="43"/>
        <v/>
      </c>
      <c r="K116" s="219" t="str">
        <f t="shared" si="44"/>
        <v/>
      </c>
      <c r="L116" s="219" t="str">
        <f t="shared" si="45"/>
        <v/>
      </c>
      <c r="M116" s="323" t="str">
        <f t="shared" si="46"/>
        <v/>
      </c>
      <c r="N116" s="231" t="str">
        <f t="shared" si="47"/>
        <v/>
      </c>
      <c r="O116" s="231" t="str">
        <f t="shared" si="48"/>
        <v/>
      </c>
      <c r="P116" s="63" t="str">
        <f t="shared" si="49"/>
        <v/>
      </c>
      <c r="Q116" s="124"/>
      <c r="R116" s="125"/>
      <c r="S116" s="126"/>
      <c r="T116" s="127"/>
      <c r="U116" s="124"/>
      <c r="V116" s="125"/>
      <c r="W116" s="126"/>
      <c r="X116" s="127"/>
      <c r="Y116" s="170"/>
      <c r="Z116" s="125"/>
      <c r="AA116" s="126"/>
      <c r="AB116" s="127"/>
      <c r="AC116" s="187"/>
      <c r="AD116" s="174"/>
      <c r="AE116" s="175"/>
      <c r="AF116" s="176"/>
      <c r="AG116" s="187"/>
      <c r="AH116" s="174"/>
      <c r="AI116" s="175"/>
      <c r="AJ116" s="176"/>
      <c r="AK116" s="128" t="str">
        <f>IF(F116="","",IF(学校情報!$T$1=TRUE,"東京陸恊クラブ",学校情報!$D$2))</f>
        <v/>
      </c>
    </row>
    <row r="117" spans="1:38" ht="14.25" customHeight="1" x14ac:dyDescent="0.2">
      <c r="A117" s="95" t="str">
        <f t="shared" si="37"/>
        <v/>
      </c>
      <c r="B117" s="95" t="str">
        <f t="shared" si="38"/>
        <v/>
      </c>
      <c r="C117" s="95" t="str">
        <f t="shared" si="25"/>
        <v/>
      </c>
      <c r="D117" s="95" t="str">
        <f t="shared" si="39"/>
        <v/>
      </c>
      <c r="E117" s="122">
        <v>113</v>
      </c>
      <c r="F117" s="123"/>
      <c r="G117" s="61" t="str">
        <f t="shared" si="40"/>
        <v/>
      </c>
      <c r="H117" s="62" t="str">
        <f t="shared" si="41"/>
        <v/>
      </c>
      <c r="I117" s="61" t="str">
        <f t="shared" si="42"/>
        <v/>
      </c>
      <c r="J117" s="62" t="str">
        <f t="shared" si="43"/>
        <v/>
      </c>
      <c r="K117" s="219" t="str">
        <f t="shared" si="44"/>
        <v/>
      </c>
      <c r="L117" s="219" t="str">
        <f t="shared" si="45"/>
        <v/>
      </c>
      <c r="M117" s="323" t="str">
        <f t="shared" si="46"/>
        <v/>
      </c>
      <c r="N117" s="231" t="str">
        <f t="shared" si="47"/>
        <v/>
      </c>
      <c r="O117" s="231" t="str">
        <f t="shared" si="48"/>
        <v/>
      </c>
      <c r="P117" s="63" t="str">
        <f t="shared" si="49"/>
        <v/>
      </c>
      <c r="Q117" s="124"/>
      <c r="R117" s="125"/>
      <c r="S117" s="126"/>
      <c r="T117" s="127"/>
      <c r="U117" s="124"/>
      <c r="V117" s="125"/>
      <c r="W117" s="126"/>
      <c r="X117" s="127"/>
      <c r="Y117" s="170"/>
      <c r="Z117" s="125"/>
      <c r="AA117" s="126"/>
      <c r="AB117" s="127"/>
      <c r="AC117" s="187"/>
      <c r="AD117" s="174"/>
      <c r="AE117" s="175"/>
      <c r="AF117" s="176"/>
      <c r="AG117" s="187"/>
      <c r="AH117" s="174"/>
      <c r="AI117" s="175"/>
      <c r="AJ117" s="176"/>
      <c r="AK117" s="128" t="str">
        <f>IF(F117="","",IF(学校情報!$T$1=TRUE,"東京陸恊クラブ",学校情報!$D$2))</f>
        <v/>
      </c>
    </row>
    <row r="118" spans="1:38" ht="14.25" customHeight="1" x14ac:dyDescent="0.2">
      <c r="A118" s="95" t="str">
        <f t="shared" si="37"/>
        <v/>
      </c>
      <c r="B118" s="95" t="str">
        <f t="shared" si="38"/>
        <v/>
      </c>
      <c r="C118" s="95" t="str">
        <f t="shared" si="25"/>
        <v/>
      </c>
      <c r="D118" s="95" t="str">
        <f t="shared" si="39"/>
        <v/>
      </c>
      <c r="E118" s="122">
        <v>114</v>
      </c>
      <c r="F118" s="123"/>
      <c r="G118" s="61" t="str">
        <f t="shared" si="40"/>
        <v/>
      </c>
      <c r="H118" s="62" t="str">
        <f t="shared" si="41"/>
        <v/>
      </c>
      <c r="I118" s="61" t="str">
        <f t="shared" si="42"/>
        <v/>
      </c>
      <c r="J118" s="62" t="str">
        <f t="shared" si="43"/>
        <v/>
      </c>
      <c r="K118" s="219" t="str">
        <f t="shared" si="44"/>
        <v/>
      </c>
      <c r="L118" s="219" t="str">
        <f t="shared" si="45"/>
        <v/>
      </c>
      <c r="M118" s="323" t="str">
        <f t="shared" si="46"/>
        <v/>
      </c>
      <c r="N118" s="231" t="str">
        <f t="shared" si="47"/>
        <v/>
      </c>
      <c r="O118" s="231" t="str">
        <f t="shared" si="48"/>
        <v/>
      </c>
      <c r="P118" s="63" t="str">
        <f t="shared" si="49"/>
        <v/>
      </c>
      <c r="Q118" s="124"/>
      <c r="R118" s="125"/>
      <c r="S118" s="126"/>
      <c r="T118" s="127"/>
      <c r="U118" s="124"/>
      <c r="V118" s="125"/>
      <c r="W118" s="126"/>
      <c r="X118" s="127"/>
      <c r="Y118" s="170"/>
      <c r="Z118" s="125"/>
      <c r="AA118" s="126"/>
      <c r="AB118" s="127"/>
      <c r="AC118" s="187"/>
      <c r="AD118" s="174"/>
      <c r="AE118" s="175"/>
      <c r="AF118" s="176"/>
      <c r="AG118" s="187"/>
      <c r="AH118" s="174"/>
      <c r="AI118" s="175"/>
      <c r="AJ118" s="176"/>
      <c r="AK118" s="128" t="str">
        <f>IF(F118="","",IF(学校情報!$T$1=TRUE,"東京陸恊クラブ",学校情報!$D$2))</f>
        <v/>
      </c>
    </row>
    <row r="119" spans="1:38" ht="14.25" customHeight="1" thickBot="1" x14ac:dyDescent="0.25">
      <c r="A119" s="95" t="str">
        <f t="shared" si="37"/>
        <v/>
      </c>
      <c r="B119" s="95" t="str">
        <f t="shared" si="38"/>
        <v/>
      </c>
      <c r="C119" s="95" t="str">
        <f t="shared" si="25"/>
        <v/>
      </c>
      <c r="D119" s="95" t="str">
        <f t="shared" si="39"/>
        <v/>
      </c>
      <c r="E119" s="130">
        <v>115</v>
      </c>
      <c r="F119" s="131"/>
      <c r="G119" s="64" t="str">
        <f t="shared" si="40"/>
        <v/>
      </c>
      <c r="H119" s="65" t="str">
        <f t="shared" si="41"/>
        <v/>
      </c>
      <c r="I119" s="64" t="str">
        <f t="shared" si="42"/>
        <v/>
      </c>
      <c r="J119" s="65" t="str">
        <f t="shared" si="43"/>
        <v/>
      </c>
      <c r="K119" s="220" t="str">
        <f t="shared" si="44"/>
        <v/>
      </c>
      <c r="L119" s="220" t="str">
        <f t="shared" si="45"/>
        <v/>
      </c>
      <c r="M119" s="324" t="str">
        <f t="shared" si="46"/>
        <v/>
      </c>
      <c r="N119" s="232" t="str">
        <f t="shared" si="47"/>
        <v/>
      </c>
      <c r="O119" s="232" t="str">
        <f t="shared" si="48"/>
        <v/>
      </c>
      <c r="P119" s="66" t="str">
        <f t="shared" si="49"/>
        <v/>
      </c>
      <c r="Q119" s="132"/>
      <c r="R119" s="133"/>
      <c r="S119" s="134"/>
      <c r="T119" s="135"/>
      <c r="U119" s="132"/>
      <c r="V119" s="133"/>
      <c r="W119" s="134"/>
      <c r="X119" s="135"/>
      <c r="Y119" s="210"/>
      <c r="Z119" s="133"/>
      <c r="AA119" s="134"/>
      <c r="AB119" s="135"/>
      <c r="AC119" s="188"/>
      <c r="AD119" s="177"/>
      <c r="AE119" s="178"/>
      <c r="AF119" s="179"/>
      <c r="AG119" s="188"/>
      <c r="AH119" s="177"/>
      <c r="AI119" s="178"/>
      <c r="AJ119" s="179"/>
      <c r="AK119" s="136" t="str">
        <f>IF(F119="","",IF(学校情報!$T$1=TRUE,"東京陸恊クラブ",学校情報!$D$2))</f>
        <v/>
      </c>
    </row>
    <row r="120" spans="1:38" ht="14.25" customHeight="1" x14ac:dyDescent="0.2">
      <c r="A120" s="95" t="str">
        <f t="shared" si="37"/>
        <v/>
      </c>
      <c r="B120" s="95" t="str">
        <f t="shared" si="38"/>
        <v/>
      </c>
      <c r="C120" s="95" t="str">
        <f t="shared" si="25"/>
        <v/>
      </c>
      <c r="D120" s="95" t="str">
        <f t="shared" si="39"/>
        <v/>
      </c>
      <c r="E120" s="122">
        <v>116</v>
      </c>
      <c r="F120" s="123"/>
      <c r="G120" s="61" t="str">
        <f t="shared" si="40"/>
        <v/>
      </c>
      <c r="H120" s="62" t="str">
        <f t="shared" si="41"/>
        <v/>
      </c>
      <c r="I120" s="61" t="str">
        <f t="shared" si="42"/>
        <v/>
      </c>
      <c r="J120" s="62" t="str">
        <f t="shared" si="43"/>
        <v/>
      </c>
      <c r="K120" s="219" t="str">
        <f t="shared" si="44"/>
        <v/>
      </c>
      <c r="L120" s="219" t="str">
        <f t="shared" si="45"/>
        <v/>
      </c>
      <c r="M120" s="323" t="str">
        <f t="shared" si="46"/>
        <v/>
      </c>
      <c r="N120" s="231" t="str">
        <f t="shared" si="47"/>
        <v/>
      </c>
      <c r="O120" s="231" t="str">
        <f t="shared" si="48"/>
        <v/>
      </c>
      <c r="P120" s="63" t="str">
        <f t="shared" si="49"/>
        <v/>
      </c>
      <c r="Q120" s="124"/>
      <c r="R120" s="125"/>
      <c r="S120" s="126"/>
      <c r="T120" s="127"/>
      <c r="U120" s="117"/>
      <c r="V120" s="125"/>
      <c r="W120" s="126"/>
      <c r="X120" s="127"/>
      <c r="Y120" s="170"/>
      <c r="Z120" s="125"/>
      <c r="AA120" s="126"/>
      <c r="AB120" s="127"/>
      <c r="AC120" s="187"/>
      <c r="AD120" s="174"/>
      <c r="AE120" s="175"/>
      <c r="AF120" s="176"/>
      <c r="AG120" s="187"/>
      <c r="AH120" s="174"/>
      <c r="AI120" s="175"/>
      <c r="AJ120" s="176"/>
      <c r="AK120" s="128" t="str">
        <f>IF(F120="","",IF(学校情報!$T$1=TRUE,"東京陸恊クラブ",学校情報!$D$2))</f>
        <v/>
      </c>
    </row>
    <row r="121" spans="1:38" ht="14.25" customHeight="1" x14ac:dyDescent="0.2">
      <c r="A121" s="95" t="str">
        <f t="shared" si="37"/>
        <v/>
      </c>
      <c r="B121" s="95" t="str">
        <f t="shared" si="38"/>
        <v/>
      </c>
      <c r="C121" s="95" t="str">
        <f t="shared" si="25"/>
        <v/>
      </c>
      <c r="D121" s="95" t="str">
        <f t="shared" si="39"/>
        <v/>
      </c>
      <c r="E121" s="122">
        <v>117</v>
      </c>
      <c r="F121" s="123"/>
      <c r="G121" s="61" t="str">
        <f t="shared" si="40"/>
        <v/>
      </c>
      <c r="H121" s="62" t="str">
        <f t="shared" si="41"/>
        <v/>
      </c>
      <c r="I121" s="61" t="str">
        <f t="shared" si="42"/>
        <v/>
      </c>
      <c r="J121" s="62" t="str">
        <f t="shared" si="43"/>
        <v/>
      </c>
      <c r="K121" s="219" t="str">
        <f t="shared" si="44"/>
        <v/>
      </c>
      <c r="L121" s="219" t="str">
        <f t="shared" si="45"/>
        <v/>
      </c>
      <c r="M121" s="323" t="str">
        <f t="shared" si="46"/>
        <v/>
      </c>
      <c r="N121" s="231" t="str">
        <f t="shared" si="47"/>
        <v/>
      </c>
      <c r="O121" s="231" t="str">
        <f t="shared" si="48"/>
        <v/>
      </c>
      <c r="P121" s="63" t="str">
        <f t="shared" si="49"/>
        <v/>
      </c>
      <c r="Q121" s="124"/>
      <c r="R121" s="125"/>
      <c r="S121" s="126"/>
      <c r="T121" s="127"/>
      <c r="U121" s="124"/>
      <c r="V121" s="125"/>
      <c r="W121" s="126"/>
      <c r="X121" s="127"/>
      <c r="Y121" s="170"/>
      <c r="Z121" s="125"/>
      <c r="AA121" s="126"/>
      <c r="AB121" s="127"/>
      <c r="AC121" s="187"/>
      <c r="AD121" s="174"/>
      <c r="AE121" s="175"/>
      <c r="AF121" s="176"/>
      <c r="AG121" s="187"/>
      <c r="AH121" s="174"/>
      <c r="AI121" s="175"/>
      <c r="AJ121" s="176"/>
      <c r="AK121" s="128" t="str">
        <f>IF(F121="","",IF(学校情報!$T$1=TRUE,"東京陸恊クラブ",学校情報!$D$2))</f>
        <v/>
      </c>
    </row>
    <row r="122" spans="1:38" ht="14.25" customHeight="1" x14ac:dyDescent="0.2">
      <c r="A122" s="95" t="str">
        <f t="shared" si="37"/>
        <v/>
      </c>
      <c r="B122" s="95" t="str">
        <f t="shared" si="38"/>
        <v/>
      </c>
      <c r="C122" s="95" t="str">
        <f t="shared" si="25"/>
        <v/>
      </c>
      <c r="D122" s="95" t="str">
        <f t="shared" si="39"/>
        <v/>
      </c>
      <c r="E122" s="122">
        <v>118</v>
      </c>
      <c r="F122" s="123"/>
      <c r="G122" s="61" t="str">
        <f t="shared" si="40"/>
        <v/>
      </c>
      <c r="H122" s="62" t="str">
        <f t="shared" si="41"/>
        <v/>
      </c>
      <c r="I122" s="61" t="str">
        <f t="shared" si="42"/>
        <v/>
      </c>
      <c r="J122" s="62" t="str">
        <f t="shared" si="43"/>
        <v/>
      </c>
      <c r="K122" s="219" t="str">
        <f t="shared" si="44"/>
        <v/>
      </c>
      <c r="L122" s="219" t="str">
        <f t="shared" si="45"/>
        <v/>
      </c>
      <c r="M122" s="323" t="str">
        <f t="shared" si="46"/>
        <v/>
      </c>
      <c r="N122" s="231" t="str">
        <f t="shared" si="47"/>
        <v/>
      </c>
      <c r="O122" s="231" t="str">
        <f t="shared" si="48"/>
        <v/>
      </c>
      <c r="P122" s="63" t="str">
        <f t="shared" si="49"/>
        <v/>
      </c>
      <c r="Q122" s="124"/>
      <c r="R122" s="125"/>
      <c r="S122" s="126"/>
      <c r="T122" s="127"/>
      <c r="U122" s="124"/>
      <c r="V122" s="125"/>
      <c r="W122" s="126"/>
      <c r="X122" s="127"/>
      <c r="Y122" s="170"/>
      <c r="Z122" s="125"/>
      <c r="AA122" s="126"/>
      <c r="AB122" s="127"/>
      <c r="AC122" s="187"/>
      <c r="AD122" s="174"/>
      <c r="AE122" s="175"/>
      <c r="AF122" s="176"/>
      <c r="AG122" s="187"/>
      <c r="AH122" s="174"/>
      <c r="AI122" s="175"/>
      <c r="AJ122" s="176"/>
      <c r="AK122" s="128" t="str">
        <f>IF(F122="","",IF(学校情報!$T$1=TRUE,"東京陸恊クラブ",学校情報!$D$2))</f>
        <v/>
      </c>
    </row>
    <row r="123" spans="1:38" ht="14.25" customHeight="1" x14ac:dyDescent="0.2">
      <c r="A123" s="95" t="str">
        <f t="shared" si="37"/>
        <v/>
      </c>
      <c r="B123" s="95" t="str">
        <f t="shared" si="38"/>
        <v/>
      </c>
      <c r="C123" s="95" t="str">
        <f t="shared" si="25"/>
        <v/>
      </c>
      <c r="D123" s="95" t="str">
        <f t="shared" si="39"/>
        <v/>
      </c>
      <c r="E123" s="122">
        <v>119</v>
      </c>
      <c r="F123" s="123"/>
      <c r="G123" s="61" t="str">
        <f t="shared" si="40"/>
        <v/>
      </c>
      <c r="H123" s="62" t="str">
        <f t="shared" si="41"/>
        <v/>
      </c>
      <c r="I123" s="61" t="str">
        <f t="shared" si="42"/>
        <v/>
      </c>
      <c r="J123" s="62" t="str">
        <f t="shared" si="43"/>
        <v/>
      </c>
      <c r="K123" s="219" t="str">
        <f t="shared" si="44"/>
        <v/>
      </c>
      <c r="L123" s="219" t="str">
        <f t="shared" si="45"/>
        <v/>
      </c>
      <c r="M123" s="323" t="str">
        <f t="shared" si="46"/>
        <v/>
      </c>
      <c r="N123" s="231" t="str">
        <f t="shared" si="47"/>
        <v/>
      </c>
      <c r="O123" s="231" t="str">
        <f t="shared" si="48"/>
        <v/>
      </c>
      <c r="P123" s="63" t="str">
        <f t="shared" si="49"/>
        <v/>
      </c>
      <c r="Q123" s="124"/>
      <c r="R123" s="125"/>
      <c r="S123" s="126"/>
      <c r="T123" s="127"/>
      <c r="U123" s="124"/>
      <c r="V123" s="125"/>
      <c r="W123" s="126"/>
      <c r="X123" s="127"/>
      <c r="Y123" s="170"/>
      <c r="Z123" s="125"/>
      <c r="AA123" s="126"/>
      <c r="AB123" s="127"/>
      <c r="AC123" s="187"/>
      <c r="AD123" s="174"/>
      <c r="AE123" s="175"/>
      <c r="AF123" s="176"/>
      <c r="AG123" s="187"/>
      <c r="AH123" s="174"/>
      <c r="AI123" s="175"/>
      <c r="AJ123" s="176"/>
      <c r="AK123" s="128" t="str">
        <f>IF(F123="","",IF(学校情報!$T$1=TRUE,"東京陸恊クラブ",学校情報!$D$2))</f>
        <v/>
      </c>
    </row>
    <row r="124" spans="1:38" ht="14.25" customHeight="1" x14ac:dyDescent="0.2">
      <c r="A124" s="95" t="str">
        <f t="shared" si="37"/>
        <v/>
      </c>
      <c r="B124" s="95" t="str">
        <f t="shared" si="38"/>
        <v/>
      </c>
      <c r="C124" s="95" t="str">
        <f>IF(ISERROR(RANK(D124,$D$5:$D$124,1)),"",RANK(D124,$D$5:$D$124,1))</f>
        <v/>
      </c>
      <c r="D124" s="95" t="str">
        <f t="shared" si="39"/>
        <v/>
      </c>
      <c r="E124" s="122">
        <v>120</v>
      </c>
      <c r="F124" s="123"/>
      <c r="G124" s="61" t="str">
        <f t="shared" si="40"/>
        <v/>
      </c>
      <c r="H124" s="62" t="str">
        <f t="shared" si="41"/>
        <v/>
      </c>
      <c r="I124" s="61" t="str">
        <f t="shared" si="42"/>
        <v/>
      </c>
      <c r="J124" s="62" t="str">
        <f t="shared" si="43"/>
        <v/>
      </c>
      <c r="K124" s="219" t="str">
        <f t="shared" si="44"/>
        <v/>
      </c>
      <c r="L124" s="219" t="str">
        <f t="shared" si="45"/>
        <v/>
      </c>
      <c r="M124" s="323" t="str">
        <f t="shared" si="46"/>
        <v/>
      </c>
      <c r="N124" s="231" t="str">
        <f t="shared" si="47"/>
        <v/>
      </c>
      <c r="O124" s="231" t="str">
        <f t="shared" si="48"/>
        <v/>
      </c>
      <c r="P124" s="63" t="str">
        <f t="shared" si="49"/>
        <v/>
      </c>
      <c r="Q124" s="124"/>
      <c r="R124" s="125"/>
      <c r="S124" s="126"/>
      <c r="T124" s="127"/>
      <c r="U124" s="124"/>
      <c r="V124" s="125"/>
      <c r="W124" s="126"/>
      <c r="X124" s="127"/>
      <c r="Y124" s="170"/>
      <c r="Z124" s="125"/>
      <c r="AA124" s="126"/>
      <c r="AB124" s="127"/>
      <c r="AC124" s="187"/>
      <c r="AD124" s="174"/>
      <c r="AE124" s="175"/>
      <c r="AF124" s="176"/>
      <c r="AG124" s="187"/>
      <c r="AH124" s="174"/>
      <c r="AI124" s="175"/>
      <c r="AJ124" s="176"/>
      <c r="AK124" s="128" t="str">
        <f>IF(F124="","",IF(学校情報!$T$1=TRUE,"東京陸恊クラブ",学校情報!$D$2))</f>
        <v/>
      </c>
    </row>
    <row r="125" spans="1:38" ht="11.4" thickBot="1" x14ac:dyDescent="0.25"/>
    <row r="126" spans="1:38" ht="20.25" customHeight="1" thickTop="1" x14ac:dyDescent="0.2">
      <c r="M126" s="224"/>
      <c r="P126" s="410" t="s">
        <v>93</v>
      </c>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2"/>
    </row>
    <row r="127" spans="1:38" ht="20.25" customHeight="1" thickBot="1" x14ac:dyDescent="0.25">
      <c r="E127" s="439" t="s">
        <v>352</v>
      </c>
      <c r="F127" s="439"/>
      <c r="G127" s="439"/>
      <c r="H127" s="153">
        <f>MAX('申込用紙 男'!T11:T95)</f>
        <v>0</v>
      </c>
      <c r="I127" s="154" t="s">
        <v>354</v>
      </c>
      <c r="M127" s="224"/>
      <c r="P127" s="155" t="s">
        <v>345</v>
      </c>
      <c r="Q127" s="156" t="s">
        <v>348</v>
      </c>
      <c r="R127" s="399" t="s">
        <v>349</v>
      </c>
      <c r="S127" s="399"/>
      <c r="T127" s="399" t="s">
        <v>351</v>
      </c>
      <c r="U127" s="399"/>
      <c r="V127" s="399"/>
      <c r="W127" s="399"/>
      <c r="X127" s="400"/>
      <c r="Y127" s="432" t="s">
        <v>345</v>
      </c>
      <c r="Z127" s="399"/>
      <c r="AA127" s="399"/>
      <c r="AB127" s="400" t="s">
        <v>348</v>
      </c>
      <c r="AC127" s="457"/>
      <c r="AD127" s="457"/>
      <c r="AE127" s="459"/>
      <c r="AF127" s="399" t="s">
        <v>349</v>
      </c>
      <c r="AG127" s="399"/>
      <c r="AH127" s="400" t="s">
        <v>350</v>
      </c>
      <c r="AI127" s="457"/>
      <c r="AJ127" s="457"/>
      <c r="AK127" s="458"/>
    </row>
    <row r="128" spans="1:38" ht="20.25" customHeight="1" x14ac:dyDescent="0.2">
      <c r="E128" s="439" t="s">
        <v>6</v>
      </c>
      <c r="F128" s="439"/>
      <c r="G128" s="439"/>
      <c r="H128" s="153">
        <f>MAX('申込用紙 男'!U11:U95)</f>
        <v>0</v>
      </c>
      <c r="I128" s="154" t="s">
        <v>354</v>
      </c>
      <c r="M128" s="224"/>
      <c r="O128" s="236" t="str">
        <f>IF(Q128="あり",IF(R128&gt;3,P128,""),"")</f>
        <v/>
      </c>
      <c r="P128" s="158" t="str">
        <f t="shared" ref="P128:P149" si="50">AM6</f>
        <v>男子100m</v>
      </c>
      <c r="Q128" s="159" t="s">
        <v>365</v>
      </c>
      <c r="R128" s="446">
        <f>COUNTIF($U$5:$U$124,P128)+COUNTIF($Y$5:$Y$124,P128)+COUNTIF($Q$5:$Q$124,P128)</f>
        <v>0</v>
      </c>
      <c r="S128" s="447"/>
      <c r="T128" s="442" t="str">
        <f t="shared" ref="T128:T143" si="51">IF(Q128="あり",IF(R128&gt;3,"人数を３人以下にしてください",""),"")</f>
        <v/>
      </c>
      <c r="U128" s="443"/>
      <c r="V128" s="443"/>
      <c r="W128" s="443"/>
      <c r="X128" s="443"/>
      <c r="Y128" s="440" t="str">
        <f>AN6</f>
        <v>女子100m</v>
      </c>
      <c r="Z128" s="441"/>
      <c r="AA128" s="441"/>
      <c r="AB128" s="424" t="s">
        <v>365</v>
      </c>
      <c r="AC128" s="425"/>
      <c r="AD128" s="425"/>
      <c r="AE128" s="426"/>
      <c r="AF128" s="433">
        <f t="shared" ref="AF128:AF145" si="52">COUNTIF($U$5:$U$124,Y128)+COUNTIF($Y$5:$Y$124,Y128)+COUNTIF($Q$5:$Q$124,Y128)</f>
        <v>0</v>
      </c>
      <c r="AG128" s="433"/>
      <c r="AH128" s="461" t="str">
        <f t="shared" ref="AH128:AH150" si="53">IF(AB128="あり",IF(AF128&gt;3,"人数を３人以下にしてください",""),"")</f>
        <v/>
      </c>
      <c r="AI128" s="461"/>
      <c r="AJ128" s="461"/>
      <c r="AK128" s="462"/>
      <c r="AL128" s="157" t="b">
        <f t="shared" ref="AL128:AL150" si="54">IF(AB128="あり",IF(AF128&gt;3,Y128,""))</f>
        <v>0</v>
      </c>
    </row>
    <row r="129" spans="5:38" ht="20.25" customHeight="1" x14ac:dyDescent="0.2">
      <c r="E129" s="439" t="s">
        <v>353</v>
      </c>
      <c r="F129" s="439"/>
      <c r="G129" s="439"/>
      <c r="H129" s="153">
        <f>MAX('申込用紙 女'!T11:T95)</f>
        <v>0</v>
      </c>
      <c r="I129" s="154" t="s">
        <v>354</v>
      </c>
      <c r="M129" s="224"/>
      <c r="O129" s="236" t="str">
        <f t="shared" ref="O129:O150" si="55">IF(Q129="あり",IF(R129&gt;3,P129,""),"")</f>
        <v/>
      </c>
      <c r="P129" s="160" t="str">
        <f t="shared" si="50"/>
        <v>男子200m</v>
      </c>
      <c r="Q129" s="159" t="s">
        <v>365</v>
      </c>
      <c r="R129" s="401">
        <f t="shared" ref="R129:R145" si="56">COUNTIF($U$5:$U$124,P129)+COUNTIF($Y$5:$Y$124,P129)+COUNTIF($Q$5:$Q$124,P129)</f>
        <v>0</v>
      </c>
      <c r="S129" s="402"/>
      <c r="T129" s="403" t="str">
        <f t="shared" si="51"/>
        <v/>
      </c>
      <c r="U129" s="404"/>
      <c r="V129" s="404"/>
      <c r="W129" s="404"/>
      <c r="X129" s="404"/>
      <c r="Y129" s="405" t="str">
        <f t="shared" ref="Y129:Y145" si="57">AN7</f>
        <v>女子200m</v>
      </c>
      <c r="Z129" s="406"/>
      <c r="AA129" s="406"/>
      <c r="AB129" s="424" t="s">
        <v>365</v>
      </c>
      <c r="AC129" s="425"/>
      <c r="AD129" s="425"/>
      <c r="AE129" s="426"/>
      <c r="AF129" s="427">
        <f t="shared" si="52"/>
        <v>0</v>
      </c>
      <c r="AG129" s="427"/>
      <c r="AH129" s="453" t="str">
        <f t="shared" si="53"/>
        <v/>
      </c>
      <c r="AI129" s="453"/>
      <c r="AJ129" s="453"/>
      <c r="AK129" s="454"/>
      <c r="AL129" s="157" t="b">
        <f t="shared" si="54"/>
        <v>0</v>
      </c>
    </row>
    <row r="130" spans="5:38" ht="20.25" customHeight="1" x14ac:dyDescent="0.2">
      <c r="E130" s="439" t="s">
        <v>7</v>
      </c>
      <c r="F130" s="439"/>
      <c r="G130" s="439"/>
      <c r="H130" s="153">
        <f>MAX('申込用紙 女'!U11:U95)</f>
        <v>0</v>
      </c>
      <c r="I130" s="154" t="s">
        <v>354</v>
      </c>
      <c r="M130" s="224"/>
      <c r="O130" s="236" t="str">
        <f t="shared" si="55"/>
        <v/>
      </c>
      <c r="P130" s="160" t="str">
        <f t="shared" si="50"/>
        <v>男子400m</v>
      </c>
      <c r="Q130" s="159" t="s">
        <v>365</v>
      </c>
      <c r="R130" s="401">
        <f t="shared" si="56"/>
        <v>0</v>
      </c>
      <c r="S130" s="402"/>
      <c r="T130" s="403" t="str">
        <f t="shared" si="51"/>
        <v/>
      </c>
      <c r="U130" s="404"/>
      <c r="V130" s="404"/>
      <c r="W130" s="404"/>
      <c r="X130" s="404"/>
      <c r="Y130" s="405" t="str">
        <f t="shared" si="57"/>
        <v>女子400m</v>
      </c>
      <c r="Z130" s="406"/>
      <c r="AA130" s="406"/>
      <c r="AB130" s="424" t="s">
        <v>365</v>
      </c>
      <c r="AC130" s="425"/>
      <c r="AD130" s="425"/>
      <c r="AE130" s="426"/>
      <c r="AF130" s="427">
        <f t="shared" si="52"/>
        <v>0</v>
      </c>
      <c r="AG130" s="427"/>
      <c r="AH130" s="413" t="str">
        <f t="shared" si="53"/>
        <v/>
      </c>
      <c r="AI130" s="413"/>
      <c r="AJ130" s="413"/>
      <c r="AK130" s="414"/>
      <c r="AL130" s="157" t="b">
        <f t="shared" si="54"/>
        <v>0</v>
      </c>
    </row>
    <row r="131" spans="5:38" ht="20.25" customHeight="1" x14ac:dyDescent="0.2">
      <c r="H131" s="96"/>
      <c r="M131" s="224"/>
      <c r="O131" s="236" t="str">
        <f t="shared" si="55"/>
        <v/>
      </c>
      <c r="P131" s="160" t="str">
        <f t="shared" si="50"/>
        <v>男子800m</v>
      </c>
      <c r="Q131" s="159" t="s">
        <v>365</v>
      </c>
      <c r="R131" s="401">
        <f t="shared" si="56"/>
        <v>0</v>
      </c>
      <c r="S131" s="402"/>
      <c r="T131" s="403" t="str">
        <f t="shared" si="51"/>
        <v/>
      </c>
      <c r="U131" s="404"/>
      <c r="V131" s="404"/>
      <c r="W131" s="404"/>
      <c r="X131" s="404"/>
      <c r="Y131" s="405" t="str">
        <f t="shared" si="57"/>
        <v>女子800m</v>
      </c>
      <c r="Z131" s="406"/>
      <c r="AA131" s="406"/>
      <c r="AB131" s="424" t="s">
        <v>365</v>
      </c>
      <c r="AC131" s="425"/>
      <c r="AD131" s="425"/>
      <c r="AE131" s="426"/>
      <c r="AF131" s="427">
        <f t="shared" si="52"/>
        <v>0</v>
      </c>
      <c r="AG131" s="427"/>
      <c r="AH131" s="413" t="str">
        <f t="shared" si="53"/>
        <v/>
      </c>
      <c r="AI131" s="413"/>
      <c r="AJ131" s="413"/>
      <c r="AK131" s="414"/>
      <c r="AL131" s="157" t="b">
        <f t="shared" si="54"/>
        <v>0</v>
      </c>
    </row>
    <row r="132" spans="5:38" ht="20.25" customHeight="1" x14ac:dyDescent="0.2">
      <c r="M132" s="224"/>
      <c r="O132" s="236" t="str">
        <f t="shared" si="55"/>
        <v/>
      </c>
      <c r="P132" s="160" t="str">
        <f t="shared" si="50"/>
        <v>男子1500m</v>
      </c>
      <c r="Q132" s="159" t="s">
        <v>365</v>
      </c>
      <c r="R132" s="401">
        <f t="shared" si="56"/>
        <v>0</v>
      </c>
      <c r="S132" s="402"/>
      <c r="T132" s="403" t="str">
        <f t="shared" si="51"/>
        <v/>
      </c>
      <c r="U132" s="404"/>
      <c r="V132" s="404"/>
      <c r="W132" s="404"/>
      <c r="X132" s="404"/>
      <c r="Y132" s="405" t="str">
        <f t="shared" si="57"/>
        <v>女子1500m</v>
      </c>
      <c r="Z132" s="406"/>
      <c r="AA132" s="406"/>
      <c r="AB132" s="424" t="s">
        <v>365</v>
      </c>
      <c r="AC132" s="425"/>
      <c r="AD132" s="425"/>
      <c r="AE132" s="426"/>
      <c r="AF132" s="427">
        <f t="shared" si="52"/>
        <v>0</v>
      </c>
      <c r="AG132" s="427"/>
      <c r="AH132" s="453" t="str">
        <f t="shared" si="53"/>
        <v/>
      </c>
      <c r="AI132" s="453"/>
      <c r="AJ132" s="453"/>
      <c r="AK132" s="454"/>
      <c r="AL132" s="157" t="b">
        <f t="shared" si="54"/>
        <v>0</v>
      </c>
    </row>
    <row r="133" spans="5:38" ht="20.25" customHeight="1" x14ac:dyDescent="0.2">
      <c r="M133" s="224"/>
      <c r="O133" s="236" t="str">
        <f t="shared" si="55"/>
        <v/>
      </c>
      <c r="P133" s="160" t="str">
        <f t="shared" si="50"/>
        <v>男子110mH</v>
      </c>
      <c r="Q133" s="159" t="s">
        <v>365</v>
      </c>
      <c r="R133" s="401">
        <f t="shared" si="56"/>
        <v>0</v>
      </c>
      <c r="S133" s="402"/>
      <c r="T133" s="403" t="str">
        <f t="shared" si="51"/>
        <v/>
      </c>
      <c r="U133" s="404"/>
      <c r="V133" s="404"/>
      <c r="W133" s="404"/>
      <c r="X133" s="404"/>
      <c r="Y133" s="405" t="str">
        <f t="shared" si="57"/>
        <v>女子100mH</v>
      </c>
      <c r="Z133" s="406"/>
      <c r="AA133" s="406"/>
      <c r="AB133" s="424" t="s">
        <v>365</v>
      </c>
      <c r="AC133" s="425"/>
      <c r="AD133" s="425"/>
      <c r="AE133" s="426"/>
      <c r="AF133" s="427">
        <f t="shared" si="52"/>
        <v>0</v>
      </c>
      <c r="AG133" s="427"/>
      <c r="AH133" s="413" t="str">
        <f t="shared" si="53"/>
        <v/>
      </c>
      <c r="AI133" s="413"/>
      <c r="AJ133" s="413"/>
      <c r="AK133" s="414"/>
      <c r="AL133" s="157" t="b">
        <f t="shared" si="54"/>
        <v>0</v>
      </c>
    </row>
    <row r="134" spans="5:38" ht="20.25" customHeight="1" x14ac:dyDescent="0.2">
      <c r="M134" s="224"/>
      <c r="O134" s="236" t="str">
        <f t="shared" si="55"/>
        <v/>
      </c>
      <c r="P134" s="160" t="str">
        <f t="shared" si="50"/>
        <v>男子400mH</v>
      </c>
      <c r="Q134" s="159" t="s">
        <v>365</v>
      </c>
      <c r="R134" s="401">
        <f t="shared" si="56"/>
        <v>0</v>
      </c>
      <c r="S134" s="402"/>
      <c r="T134" s="403" t="str">
        <f t="shared" si="51"/>
        <v/>
      </c>
      <c r="U134" s="404"/>
      <c r="V134" s="404"/>
      <c r="W134" s="404"/>
      <c r="X134" s="404"/>
      <c r="Y134" s="405" t="str">
        <f t="shared" si="57"/>
        <v>女子400mH</v>
      </c>
      <c r="Z134" s="406"/>
      <c r="AA134" s="406"/>
      <c r="AB134" s="424" t="s">
        <v>365</v>
      </c>
      <c r="AC134" s="425"/>
      <c r="AD134" s="425"/>
      <c r="AE134" s="426"/>
      <c r="AF134" s="427">
        <f t="shared" si="52"/>
        <v>0</v>
      </c>
      <c r="AG134" s="427"/>
      <c r="AH134" s="413" t="str">
        <f t="shared" si="53"/>
        <v/>
      </c>
      <c r="AI134" s="413"/>
      <c r="AJ134" s="413"/>
      <c r="AK134" s="414"/>
      <c r="AL134" s="157" t="b">
        <f t="shared" si="54"/>
        <v>0</v>
      </c>
    </row>
    <row r="135" spans="5:38" ht="20.25" customHeight="1" x14ac:dyDescent="0.2">
      <c r="M135" s="224"/>
      <c r="O135" s="236" t="str">
        <f t="shared" si="55"/>
        <v/>
      </c>
      <c r="P135" s="160" t="str">
        <f t="shared" si="50"/>
        <v>男子走高跳</v>
      </c>
      <c r="Q135" s="159" t="s">
        <v>365</v>
      </c>
      <c r="R135" s="401">
        <f t="shared" si="56"/>
        <v>0</v>
      </c>
      <c r="S135" s="402"/>
      <c r="T135" s="403" t="str">
        <f t="shared" si="51"/>
        <v/>
      </c>
      <c r="U135" s="404"/>
      <c r="V135" s="404"/>
      <c r="W135" s="404"/>
      <c r="X135" s="404"/>
      <c r="Y135" s="405" t="str">
        <f t="shared" si="57"/>
        <v>女子走高跳</v>
      </c>
      <c r="Z135" s="406"/>
      <c r="AA135" s="406"/>
      <c r="AB135" s="424" t="s">
        <v>365</v>
      </c>
      <c r="AC135" s="425"/>
      <c r="AD135" s="425"/>
      <c r="AE135" s="426"/>
      <c r="AF135" s="427">
        <f t="shared" si="52"/>
        <v>0</v>
      </c>
      <c r="AG135" s="427"/>
      <c r="AH135" s="413" t="str">
        <f t="shared" si="53"/>
        <v/>
      </c>
      <c r="AI135" s="413"/>
      <c r="AJ135" s="413"/>
      <c r="AK135" s="414"/>
      <c r="AL135" s="157" t="b">
        <f t="shared" si="54"/>
        <v>0</v>
      </c>
    </row>
    <row r="136" spans="5:38" ht="20.25" customHeight="1" x14ac:dyDescent="0.2">
      <c r="M136" s="224"/>
      <c r="O136" s="236" t="str">
        <f t="shared" si="55"/>
        <v/>
      </c>
      <c r="P136" s="160" t="str">
        <f t="shared" si="50"/>
        <v>男子棒高跳</v>
      </c>
      <c r="Q136" s="159" t="s">
        <v>365</v>
      </c>
      <c r="R136" s="401">
        <f t="shared" si="56"/>
        <v>0</v>
      </c>
      <c r="S136" s="402"/>
      <c r="T136" s="403" t="str">
        <f t="shared" si="51"/>
        <v/>
      </c>
      <c r="U136" s="404"/>
      <c r="V136" s="404"/>
      <c r="W136" s="404"/>
      <c r="X136" s="404"/>
      <c r="Y136" s="405" t="str">
        <f t="shared" si="57"/>
        <v>女子棒高跳</v>
      </c>
      <c r="Z136" s="406"/>
      <c r="AA136" s="406"/>
      <c r="AB136" s="424" t="s">
        <v>365</v>
      </c>
      <c r="AC136" s="425"/>
      <c r="AD136" s="425"/>
      <c r="AE136" s="426"/>
      <c r="AF136" s="427">
        <f t="shared" si="52"/>
        <v>0</v>
      </c>
      <c r="AG136" s="427"/>
      <c r="AH136" s="453" t="str">
        <f t="shared" si="53"/>
        <v/>
      </c>
      <c r="AI136" s="453"/>
      <c r="AJ136" s="453"/>
      <c r="AK136" s="454"/>
      <c r="AL136" s="157" t="b">
        <f t="shared" si="54"/>
        <v>0</v>
      </c>
    </row>
    <row r="137" spans="5:38" ht="20.25" customHeight="1" x14ac:dyDescent="0.2">
      <c r="M137" s="224"/>
      <c r="O137" s="236" t="str">
        <f t="shared" si="55"/>
        <v/>
      </c>
      <c r="P137" s="160" t="str">
        <f t="shared" si="50"/>
        <v>男子走幅跳</v>
      </c>
      <c r="Q137" s="159" t="s">
        <v>365</v>
      </c>
      <c r="R137" s="401">
        <f t="shared" si="56"/>
        <v>0</v>
      </c>
      <c r="S137" s="402"/>
      <c r="T137" s="403" t="str">
        <f t="shared" si="51"/>
        <v/>
      </c>
      <c r="U137" s="404"/>
      <c r="V137" s="404"/>
      <c r="W137" s="404"/>
      <c r="X137" s="404"/>
      <c r="Y137" s="405" t="str">
        <f t="shared" si="57"/>
        <v>女子走幅跳</v>
      </c>
      <c r="Z137" s="406"/>
      <c r="AA137" s="406"/>
      <c r="AB137" s="424" t="s">
        <v>365</v>
      </c>
      <c r="AC137" s="425"/>
      <c r="AD137" s="425"/>
      <c r="AE137" s="426"/>
      <c r="AF137" s="427">
        <f t="shared" si="52"/>
        <v>0</v>
      </c>
      <c r="AG137" s="427"/>
      <c r="AH137" s="453" t="str">
        <f t="shared" si="53"/>
        <v/>
      </c>
      <c r="AI137" s="453"/>
      <c r="AJ137" s="453"/>
      <c r="AK137" s="454"/>
      <c r="AL137" s="157" t="b">
        <f t="shared" si="54"/>
        <v>0</v>
      </c>
    </row>
    <row r="138" spans="5:38" ht="20.25" customHeight="1" x14ac:dyDescent="0.2">
      <c r="M138" s="224"/>
      <c r="O138" s="236" t="str">
        <f t="shared" si="55"/>
        <v/>
      </c>
      <c r="P138" s="160" t="str">
        <f t="shared" si="50"/>
        <v>男子三段跳</v>
      </c>
      <c r="Q138" s="159" t="s">
        <v>365</v>
      </c>
      <c r="R138" s="401">
        <f t="shared" si="56"/>
        <v>0</v>
      </c>
      <c r="S138" s="402"/>
      <c r="T138" s="403" t="str">
        <f t="shared" si="51"/>
        <v/>
      </c>
      <c r="U138" s="404"/>
      <c r="V138" s="404"/>
      <c r="W138" s="404"/>
      <c r="X138" s="404"/>
      <c r="Y138" s="405" t="str">
        <f t="shared" si="57"/>
        <v>女子三段跳</v>
      </c>
      <c r="Z138" s="406"/>
      <c r="AA138" s="406"/>
      <c r="AB138" s="424" t="s">
        <v>365</v>
      </c>
      <c r="AC138" s="425"/>
      <c r="AD138" s="425"/>
      <c r="AE138" s="426"/>
      <c r="AF138" s="427">
        <f t="shared" si="52"/>
        <v>0</v>
      </c>
      <c r="AG138" s="427"/>
      <c r="AH138" s="453" t="str">
        <f t="shared" si="53"/>
        <v/>
      </c>
      <c r="AI138" s="453"/>
      <c r="AJ138" s="453"/>
      <c r="AK138" s="454"/>
      <c r="AL138" s="157" t="b">
        <f t="shared" si="54"/>
        <v>0</v>
      </c>
    </row>
    <row r="139" spans="5:38" ht="20.25" customHeight="1" x14ac:dyDescent="0.2">
      <c r="M139" s="224"/>
      <c r="O139" s="236" t="str">
        <f t="shared" si="55"/>
        <v/>
      </c>
      <c r="P139" s="160" t="str">
        <f t="shared" si="50"/>
        <v>男子砲丸投</v>
      </c>
      <c r="Q139" s="159" t="s">
        <v>365</v>
      </c>
      <c r="R139" s="401">
        <f t="shared" si="56"/>
        <v>0</v>
      </c>
      <c r="S139" s="402"/>
      <c r="T139" s="403" t="str">
        <f t="shared" si="51"/>
        <v/>
      </c>
      <c r="U139" s="404"/>
      <c r="V139" s="404"/>
      <c r="W139" s="404"/>
      <c r="X139" s="404"/>
      <c r="Y139" s="405" t="str">
        <f t="shared" si="57"/>
        <v>女子砲丸投</v>
      </c>
      <c r="Z139" s="406"/>
      <c r="AA139" s="406"/>
      <c r="AB139" s="424" t="s">
        <v>365</v>
      </c>
      <c r="AC139" s="425"/>
      <c r="AD139" s="425"/>
      <c r="AE139" s="426"/>
      <c r="AF139" s="427">
        <f t="shared" si="52"/>
        <v>0</v>
      </c>
      <c r="AG139" s="427"/>
      <c r="AH139" s="453" t="str">
        <f t="shared" si="53"/>
        <v/>
      </c>
      <c r="AI139" s="453"/>
      <c r="AJ139" s="453"/>
      <c r="AK139" s="454"/>
      <c r="AL139" s="157" t="b">
        <f t="shared" si="54"/>
        <v>0</v>
      </c>
    </row>
    <row r="140" spans="5:38" ht="20.25" customHeight="1" x14ac:dyDescent="0.2">
      <c r="M140" s="224"/>
      <c r="O140" s="236" t="str">
        <f t="shared" si="55"/>
        <v/>
      </c>
      <c r="P140" s="160" t="str">
        <f t="shared" si="50"/>
        <v>男子円盤投</v>
      </c>
      <c r="Q140" s="159" t="s">
        <v>365</v>
      </c>
      <c r="R140" s="401">
        <f t="shared" si="56"/>
        <v>0</v>
      </c>
      <c r="S140" s="402"/>
      <c r="T140" s="403" t="str">
        <f t="shared" si="51"/>
        <v/>
      </c>
      <c r="U140" s="404"/>
      <c r="V140" s="404"/>
      <c r="W140" s="404"/>
      <c r="X140" s="404"/>
      <c r="Y140" s="405" t="str">
        <f t="shared" si="57"/>
        <v>女子円盤投</v>
      </c>
      <c r="Z140" s="406"/>
      <c r="AA140" s="406"/>
      <c r="AB140" s="424" t="s">
        <v>365</v>
      </c>
      <c r="AC140" s="425"/>
      <c r="AD140" s="425"/>
      <c r="AE140" s="426"/>
      <c r="AF140" s="427">
        <f t="shared" si="52"/>
        <v>0</v>
      </c>
      <c r="AG140" s="427"/>
      <c r="AH140" s="413" t="str">
        <f t="shared" si="53"/>
        <v/>
      </c>
      <c r="AI140" s="413"/>
      <c r="AJ140" s="413"/>
      <c r="AK140" s="414"/>
      <c r="AL140" s="157" t="b">
        <f t="shared" si="54"/>
        <v>0</v>
      </c>
    </row>
    <row r="141" spans="5:38" ht="20.25" customHeight="1" x14ac:dyDescent="0.2">
      <c r="M141" s="224"/>
      <c r="O141" s="236" t="str">
        <f t="shared" si="55"/>
        <v/>
      </c>
      <c r="P141" s="160" t="str">
        <f t="shared" si="50"/>
        <v>男子やり投</v>
      </c>
      <c r="Q141" s="159" t="s">
        <v>365</v>
      </c>
      <c r="R141" s="401">
        <f t="shared" si="56"/>
        <v>0</v>
      </c>
      <c r="S141" s="402"/>
      <c r="T141" s="403" t="str">
        <f t="shared" si="51"/>
        <v/>
      </c>
      <c r="U141" s="404"/>
      <c r="V141" s="404"/>
      <c r="W141" s="404"/>
      <c r="X141" s="404"/>
      <c r="Y141" s="405" t="str">
        <f t="shared" si="57"/>
        <v>女子やり投</v>
      </c>
      <c r="Z141" s="406"/>
      <c r="AA141" s="406"/>
      <c r="AB141" s="424" t="s">
        <v>365</v>
      </c>
      <c r="AC141" s="425"/>
      <c r="AD141" s="425"/>
      <c r="AE141" s="426"/>
      <c r="AF141" s="427">
        <f t="shared" si="52"/>
        <v>0</v>
      </c>
      <c r="AG141" s="427"/>
      <c r="AH141" s="453" t="str">
        <f t="shared" si="53"/>
        <v/>
      </c>
      <c r="AI141" s="453"/>
      <c r="AJ141" s="453"/>
      <c r="AK141" s="454"/>
      <c r="AL141" s="157" t="b">
        <f t="shared" si="54"/>
        <v>0</v>
      </c>
    </row>
    <row r="142" spans="5:38" ht="20.25" customHeight="1" x14ac:dyDescent="0.2">
      <c r="M142" s="224"/>
      <c r="O142" s="236" t="str">
        <f t="shared" si="55"/>
        <v/>
      </c>
      <c r="P142" s="160" t="str">
        <f t="shared" si="50"/>
        <v>男3000SC</v>
      </c>
      <c r="Q142" s="159" t="s">
        <v>365</v>
      </c>
      <c r="R142" s="401">
        <f t="shared" si="56"/>
        <v>0</v>
      </c>
      <c r="S142" s="402"/>
      <c r="T142" s="403" t="str">
        <f t="shared" si="51"/>
        <v/>
      </c>
      <c r="U142" s="404"/>
      <c r="V142" s="404"/>
      <c r="W142" s="404"/>
      <c r="X142" s="404"/>
      <c r="Y142" s="405" t="str">
        <f t="shared" si="57"/>
        <v>選択不可</v>
      </c>
      <c r="Z142" s="406"/>
      <c r="AA142" s="406"/>
      <c r="AB142" s="424" t="s">
        <v>365</v>
      </c>
      <c r="AC142" s="425"/>
      <c r="AD142" s="425"/>
      <c r="AE142" s="426"/>
      <c r="AF142" s="427">
        <f t="shared" si="52"/>
        <v>0</v>
      </c>
      <c r="AG142" s="427"/>
      <c r="AH142" s="413" t="str">
        <f t="shared" si="53"/>
        <v/>
      </c>
      <c r="AI142" s="413"/>
      <c r="AJ142" s="413"/>
      <c r="AK142" s="414"/>
      <c r="AL142" s="157" t="b">
        <f t="shared" si="54"/>
        <v>0</v>
      </c>
    </row>
    <row r="143" spans="5:38" ht="20.25" customHeight="1" x14ac:dyDescent="0.2">
      <c r="M143" s="224"/>
      <c r="O143" s="236" t="str">
        <f t="shared" si="55"/>
        <v/>
      </c>
      <c r="P143" s="160" t="str">
        <f t="shared" si="50"/>
        <v>選択不可</v>
      </c>
      <c r="Q143" s="159" t="s">
        <v>365</v>
      </c>
      <c r="R143" s="401">
        <f t="shared" si="56"/>
        <v>0</v>
      </c>
      <c r="S143" s="402"/>
      <c r="T143" s="403" t="str">
        <f t="shared" si="51"/>
        <v/>
      </c>
      <c r="U143" s="404"/>
      <c r="V143" s="404"/>
      <c r="W143" s="404"/>
      <c r="X143" s="404"/>
      <c r="Y143" s="405" t="str">
        <f t="shared" si="57"/>
        <v>選択不可</v>
      </c>
      <c r="Z143" s="406"/>
      <c r="AA143" s="406"/>
      <c r="AB143" s="424" t="s">
        <v>365</v>
      </c>
      <c r="AC143" s="425"/>
      <c r="AD143" s="425"/>
      <c r="AE143" s="426"/>
      <c r="AF143" s="427">
        <f t="shared" si="52"/>
        <v>0</v>
      </c>
      <c r="AG143" s="427"/>
      <c r="AH143" s="453" t="str">
        <f t="shared" si="53"/>
        <v/>
      </c>
      <c r="AI143" s="453"/>
      <c r="AJ143" s="453"/>
      <c r="AK143" s="454"/>
      <c r="AL143" s="157" t="b">
        <f t="shared" si="54"/>
        <v>0</v>
      </c>
    </row>
    <row r="144" spans="5:38" ht="20.25" customHeight="1" x14ac:dyDescent="0.2">
      <c r="M144" s="224"/>
      <c r="O144" s="236" t="str">
        <f t="shared" si="55"/>
        <v/>
      </c>
      <c r="P144" s="160" t="str">
        <f t="shared" si="50"/>
        <v>選択不可</v>
      </c>
      <c r="Q144" s="159" t="s">
        <v>365</v>
      </c>
      <c r="R144" s="401">
        <f t="shared" si="56"/>
        <v>0</v>
      </c>
      <c r="S144" s="402"/>
      <c r="T144" s="403" t="str">
        <f t="shared" ref="T144:T149" si="58">IF(Q144="あり",IF(R144&gt;3,"人数を３人以下にしてください",""),"")</f>
        <v/>
      </c>
      <c r="U144" s="404"/>
      <c r="V144" s="404"/>
      <c r="W144" s="404"/>
      <c r="X144" s="404"/>
      <c r="Y144" s="405" t="str">
        <f t="shared" si="57"/>
        <v>選択不可</v>
      </c>
      <c r="Z144" s="406"/>
      <c r="AA144" s="406"/>
      <c r="AB144" s="424" t="s">
        <v>365</v>
      </c>
      <c r="AC144" s="425"/>
      <c r="AD144" s="425"/>
      <c r="AE144" s="426"/>
      <c r="AF144" s="427">
        <f t="shared" si="52"/>
        <v>0</v>
      </c>
      <c r="AG144" s="427"/>
      <c r="AH144" s="413" t="str">
        <f t="shared" si="53"/>
        <v/>
      </c>
      <c r="AI144" s="413"/>
      <c r="AJ144" s="413"/>
      <c r="AK144" s="414"/>
      <c r="AL144" s="157" t="b">
        <f t="shared" si="54"/>
        <v>0</v>
      </c>
    </row>
    <row r="145" spans="13:49" ht="20.25" customHeight="1" x14ac:dyDescent="0.2">
      <c r="M145" s="224"/>
      <c r="O145" s="236" t="str">
        <f t="shared" si="55"/>
        <v/>
      </c>
      <c r="P145" s="160" t="str">
        <f t="shared" si="50"/>
        <v>選択不可</v>
      </c>
      <c r="Q145" s="159" t="s">
        <v>365</v>
      </c>
      <c r="R145" s="401">
        <f t="shared" si="56"/>
        <v>0</v>
      </c>
      <c r="S145" s="402"/>
      <c r="T145" s="403" t="str">
        <f t="shared" si="58"/>
        <v/>
      </c>
      <c r="U145" s="404"/>
      <c r="V145" s="404"/>
      <c r="W145" s="404"/>
      <c r="X145" s="404"/>
      <c r="Y145" s="405" t="str">
        <f t="shared" si="57"/>
        <v>選択不可</v>
      </c>
      <c r="Z145" s="406"/>
      <c r="AA145" s="406"/>
      <c r="AB145" s="424" t="s">
        <v>365</v>
      </c>
      <c r="AC145" s="425"/>
      <c r="AD145" s="425"/>
      <c r="AE145" s="426"/>
      <c r="AF145" s="427">
        <f t="shared" si="52"/>
        <v>0</v>
      </c>
      <c r="AG145" s="427"/>
      <c r="AH145" s="413" t="str">
        <f>IF(AB145="あり",IF(AF145&gt;3,"人数を３人以下にしてください",""),"")</f>
        <v/>
      </c>
      <c r="AI145" s="413"/>
      <c r="AJ145" s="413"/>
      <c r="AK145" s="414"/>
      <c r="AL145" s="157" t="b">
        <f t="shared" si="54"/>
        <v>0</v>
      </c>
    </row>
    <row r="146" spans="13:49" ht="20.25" customHeight="1" x14ac:dyDescent="0.2">
      <c r="M146" s="224"/>
      <c r="O146" s="236" t="str">
        <f t="shared" si="55"/>
        <v/>
      </c>
      <c r="P146" s="160" t="str">
        <f t="shared" si="50"/>
        <v>選択不可</v>
      </c>
      <c r="Q146" s="159" t="s">
        <v>365</v>
      </c>
      <c r="R146" s="401">
        <f>COUNTIF($U$5:$U$124,P146)+COUNTIF($Y$5:$Y$124,P146)+COUNTIF($Q$5:$Q$124,P146)</f>
        <v>0</v>
      </c>
      <c r="S146" s="402"/>
      <c r="T146" s="403" t="str">
        <f t="shared" si="58"/>
        <v/>
      </c>
      <c r="U146" s="404"/>
      <c r="V146" s="404"/>
      <c r="W146" s="404"/>
      <c r="X146" s="404"/>
      <c r="Y146" s="405" t="str">
        <f>AN24</f>
        <v>選択不可</v>
      </c>
      <c r="Z146" s="406"/>
      <c r="AA146" s="406"/>
      <c r="AB146" s="424" t="s">
        <v>365</v>
      </c>
      <c r="AC146" s="425"/>
      <c r="AD146" s="425"/>
      <c r="AE146" s="426"/>
      <c r="AF146" s="427">
        <f>COUNTIF($U$5:$U$124,Y146)+COUNTIF($Y$5:$Y$124,Y146)+COUNTIF($Q$5:$Q$124,Y146)</f>
        <v>0</v>
      </c>
      <c r="AG146" s="427"/>
      <c r="AH146" s="413" t="str">
        <f>IF(AB146="あり",IF(AF146&gt;3,"人数を３人以下にしてください",""),"")</f>
        <v/>
      </c>
      <c r="AI146" s="413"/>
      <c r="AJ146" s="413"/>
      <c r="AK146" s="414"/>
      <c r="AL146" s="157" t="b">
        <f t="shared" si="54"/>
        <v>0</v>
      </c>
    </row>
    <row r="147" spans="13:49" ht="20.25" customHeight="1" x14ac:dyDescent="0.2">
      <c r="M147" s="224"/>
      <c r="O147" s="236" t="str">
        <f t="shared" si="55"/>
        <v/>
      </c>
      <c r="P147" s="160" t="str">
        <f t="shared" si="50"/>
        <v>選択不可</v>
      </c>
      <c r="Q147" s="159" t="s">
        <v>365</v>
      </c>
      <c r="R147" s="401">
        <f>COUNTIF($U$5:$U$124,P147)+COUNTIF($Y$5:$Y$124,P147)+COUNTIF($Q$5:$Q$124,P147)</f>
        <v>0</v>
      </c>
      <c r="S147" s="402"/>
      <c r="T147" s="403" t="str">
        <f t="shared" si="58"/>
        <v/>
      </c>
      <c r="U147" s="404"/>
      <c r="V147" s="404"/>
      <c r="W147" s="404"/>
      <c r="X147" s="404"/>
      <c r="Y147" s="405" t="str">
        <f>AN25</f>
        <v>選択不可</v>
      </c>
      <c r="Z147" s="406"/>
      <c r="AA147" s="406"/>
      <c r="AB147" s="424" t="s">
        <v>365</v>
      </c>
      <c r="AC147" s="425"/>
      <c r="AD147" s="425"/>
      <c r="AE147" s="426"/>
      <c r="AF147" s="427">
        <f>COUNTIF($U$5:$U$124,Y147)+COUNTIF($Y$5:$Y$124,Y147)+COUNTIF($Q$5:$Q$124,Y147)</f>
        <v>0</v>
      </c>
      <c r="AG147" s="427"/>
      <c r="AH147" s="413" t="str">
        <f>IF(AB147="あり",IF(AF147&gt;3,"人数を３人以下にしてください",""),"")</f>
        <v/>
      </c>
      <c r="AI147" s="413"/>
      <c r="AJ147" s="413"/>
      <c r="AK147" s="414"/>
      <c r="AL147" s="157" t="b">
        <f t="shared" si="54"/>
        <v>0</v>
      </c>
    </row>
    <row r="148" spans="13:49" ht="20.25" customHeight="1" x14ac:dyDescent="0.2">
      <c r="M148" s="224"/>
      <c r="O148" s="236" t="str">
        <f t="shared" si="55"/>
        <v/>
      </c>
      <c r="P148" s="160" t="str">
        <f t="shared" si="50"/>
        <v>選択不可</v>
      </c>
      <c r="Q148" s="159" t="s">
        <v>365</v>
      </c>
      <c r="R148" s="401">
        <f>COUNTIF($U$5:$U$124,P148)+COUNTIF($Y$5:$Y$124,P148)+COUNTIF($Q$5:$Q$124,P148)</f>
        <v>0</v>
      </c>
      <c r="S148" s="402"/>
      <c r="T148" s="403" t="str">
        <f t="shared" si="58"/>
        <v/>
      </c>
      <c r="U148" s="404"/>
      <c r="V148" s="404"/>
      <c r="W148" s="404"/>
      <c r="X148" s="404"/>
      <c r="Y148" s="405" t="str">
        <f>AN26</f>
        <v>選択不可</v>
      </c>
      <c r="Z148" s="406"/>
      <c r="AA148" s="406"/>
      <c r="AB148" s="424" t="s">
        <v>365</v>
      </c>
      <c r="AC148" s="425"/>
      <c r="AD148" s="425"/>
      <c r="AE148" s="426"/>
      <c r="AF148" s="427">
        <f>COUNTIF($U$5:$U$124,Y148)+COUNTIF($Y$5:$Y$124,Y148)+COUNTIF($Q$5:$Q$124,Y148)</f>
        <v>0</v>
      </c>
      <c r="AG148" s="427"/>
      <c r="AH148" s="413" t="str">
        <f>IF(AB148="あり",IF(AF148&gt;3,"人数を３人以下にしてください",""),"")</f>
        <v/>
      </c>
      <c r="AI148" s="413"/>
      <c r="AJ148" s="413"/>
      <c r="AK148" s="414"/>
      <c r="AL148" s="157" t="b">
        <f t="shared" si="54"/>
        <v>0</v>
      </c>
    </row>
    <row r="149" spans="13:49" ht="20.25" customHeight="1" x14ac:dyDescent="0.2">
      <c r="O149" s="236" t="str">
        <f t="shared" si="55"/>
        <v/>
      </c>
      <c r="P149" s="160" t="str">
        <f t="shared" si="50"/>
        <v>選択不可</v>
      </c>
      <c r="Q149" s="159" t="s">
        <v>365</v>
      </c>
      <c r="R149" s="401">
        <f>COUNTIF($U$5:$U$124,P149)+COUNTIF($Y$5:$Y$124,P149)+COUNTIF($Q$5:$Q$124,P149)</f>
        <v>0</v>
      </c>
      <c r="S149" s="402"/>
      <c r="T149" s="403" t="str">
        <f t="shared" si="58"/>
        <v/>
      </c>
      <c r="U149" s="404"/>
      <c r="V149" s="404"/>
      <c r="W149" s="404"/>
      <c r="X149" s="404"/>
      <c r="Y149" s="405"/>
      <c r="Z149" s="406"/>
      <c r="AA149" s="406"/>
      <c r="AB149" s="448"/>
      <c r="AC149" s="448"/>
      <c r="AD149" s="448"/>
      <c r="AE149" s="448"/>
      <c r="AF149" s="435"/>
      <c r="AG149" s="435"/>
      <c r="AH149" s="451" t="str">
        <f t="shared" si="53"/>
        <v/>
      </c>
      <c r="AI149" s="451"/>
      <c r="AJ149" s="451"/>
      <c r="AK149" s="452"/>
      <c r="AL149" s="157" t="b">
        <f t="shared" si="54"/>
        <v>0</v>
      </c>
    </row>
    <row r="150" spans="13:49" ht="20.25" customHeight="1" thickBot="1" x14ac:dyDescent="0.25">
      <c r="O150" s="236" t="str">
        <f t="shared" si="55"/>
        <v/>
      </c>
      <c r="P150" s="161" t="str">
        <f t="shared" ref="P150" si="59">AM28</f>
        <v>選択不可</v>
      </c>
      <c r="Q150" s="162" t="s">
        <v>365</v>
      </c>
      <c r="R150" s="444">
        <f>COUNTIF($U$5:$U$124,P150)+COUNTIF($Y$5:$Y$124,P150)+COUNTIF($Q$5:$Q$124,P150)</f>
        <v>0</v>
      </c>
      <c r="S150" s="445"/>
      <c r="T150" s="449" t="str">
        <f t="shared" ref="T150" si="60">IF(Q150="あり",IF(R150&gt;3,"人数を３人以下にしてください",""),"")</f>
        <v/>
      </c>
      <c r="U150" s="450"/>
      <c r="V150" s="450"/>
      <c r="W150" s="450"/>
      <c r="X150" s="450"/>
      <c r="Y150" s="436"/>
      <c r="Z150" s="437"/>
      <c r="AA150" s="437"/>
      <c r="AB150" s="460"/>
      <c r="AC150" s="460"/>
      <c r="AD150" s="460"/>
      <c r="AE150" s="460"/>
      <c r="AF150" s="434"/>
      <c r="AG150" s="434"/>
      <c r="AH150" s="455" t="str">
        <f t="shared" si="53"/>
        <v/>
      </c>
      <c r="AI150" s="455"/>
      <c r="AJ150" s="455"/>
      <c r="AK150" s="456"/>
      <c r="AL150" s="157" t="b">
        <f t="shared" si="54"/>
        <v>0</v>
      </c>
    </row>
    <row r="151" spans="13:49" ht="35.25" customHeight="1" thickTop="1" x14ac:dyDescent="0.2">
      <c r="R151" s="97"/>
      <c r="S151" s="97"/>
      <c r="T151" s="97"/>
      <c r="U151" s="97"/>
      <c r="V151" s="97"/>
      <c r="W151" s="97"/>
      <c r="X151" s="97"/>
      <c r="Y151" s="97"/>
      <c r="Z151" s="97"/>
      <c r="AA151" s="97"/>
      <c r="AD151" s="95"/>
      <c r="AM151" s="95"/>
      <c r="AN151" s="95"/>
      <c r="AO151" s="95"/>
      <c r="AP151" s="95"/>
      <c r="AQ151" s="95"/>
      <c r="AR151" s="95"/>
      <c r="AS151" s="95"/>
      <c r="AT151" s="95"/>
      <c r="AU151" s="95"/>
      <c r="AV151" s="95"/>
      <c r="AW151" s="95"/>
    </row>
    <row r="152" spans="13:49" ht="35.25" customHeight="1" x14ac:dyDescent="0.2">
      <c r="R152" s="97"/>
      <c r="S152" s="97"/>
      <c r="T152" s="97"/>
      <c r="U152" s="97"/>
      <c r="V152" s="97"/>
      <c r="W152" s="97"/>
      <c r="X152" s="97"/>
      <c r="Y152" s="97"/>
      <c r="Z152" s="97"/>
      <c r="AA152" s="97"/>
      <c r="AD152" s="95"/>
      <c r="AM152" s="95"/>
      <c r="AN152" s="95"/>
      <c r="AO152" s="95"/>
      <c r="AP152" s="95"/>
      <c r="AQ152" s="95"/>
      <c r="AR152" s="95"/>
      <c r="AS152" s="95"/>
      <c r="AT152" s="95"/>
      <c r="AU152" s="95"/>
      <c r="AV152" s="95"/>
      <c r="AW152" s="95"/>
    </row>
    <row r="153" spans="13:49" ht="35.25" customHeight="1" x14ac:dyDescent="0.2">
      <c r="R153" s="97"/>
      <c r="S153" s="97"/>
      <c r="T153" s="97"/>
      <c r="U153" s="97"/>
      <c r="V153" s="97"/>
      <c r="W153" s="97"/>
      <c r="X153" s="97"/>
      <c r="Y153" s="97"/>
      <c r="Z153" s="97"/>
      <c r="AA153" s="97"/>
      <c r="AD153" s="95"/>
      <c r="AM153" s="95"/>
      <c r="AN153" s="95"/>
      <c r="AO153" s="95"/>
      <c r="AP153" s="95"/>
      <c r="AQ153" s="95"/>
      <c r="AR153" s="95"/>
      <c r="AS153" s="95"/>
      <c r="AT153" s="95"/>
      <c r="AU153" s="95"/>
      <c r="AV153" s="95"/>
      <c r="AW153" s="95"/>
    </row>
  </sheetData>
  <sheetProtection sheet="1" objects="1" scenarios="1"/>
  <mergeCells count="161">
    <mergeCell ref="AH150:AK150"/>
    <mergeCell ref="AH127:AK127"/>
    <mergeCell ref="AB127:AE127"/>
    <mergeCell ref="AH142:AK142"/>
    <mergeCell ref="AH143:AK143"/>
    <mergeCell ref="AH144:AK144"/>
    <mergeCell ref="AH145:AK145"/>
    <mergeCell ref="AH146:AK146"/>
    <mergeCell ref="AH147:AK147"/>
    <mergeCell ref="AB150:AE150"/>
    <mergeCell ref="AH135:AK135"/>
    <mergeCell ref="AH136:AK136"/>
    <mergeCell ref="AB140:AE140"/>
    <mergeCell ref="AB141:AE141"/>
    <mergeCell ref="AB142:AE142"/>
    <mergeCell ref="AB134:AE134"/>
    <mergeCell ref="AB135:AE135"/>
    <mergeCell ref="AH128:AK128"/>
    <mergeCell ref="AH129:AK129"/>
    <mergeCell ref="AH130:AK130"/>
    <mergeCell ref="AH131:AK131"/>
    <mergeCell ref="AH132:AK132"/>
    <mergeCell ref="AH133:AK133"/>
    <mergeCell ref="AH148:AK148"/>
    <mergeCell ref="AH149:AK149"/>
    <mergeCell ref="AH138:AK138"/>
    <mergeCell ref="AH139:AK139"/>
    <mergeCell ref="AH140:AK140"/>
    <mergeCell ref="AH141:AK141"/>
    <mergeCell ref="AH137:AK137"/>
    <mergeCell ref="AB146:AE146"/>
    <mergeCell ref="AB147:AE147"/>
    <mergeCell ref="AB143:AE143"/>
    <mergeCell ref="AB144:AE144"/>
    <mergeCell ref="AB145:AE145"/>
    <mergeCell ref="AF143:AG143"/>
    <mergeCell ref="AF142:AG142"/>
    <mergeCell ref="AF141:AG141"/>
    <mergeCell ref="AF148:AG148"/>
    <mergeCell ref="AF145:AG145"/>
    <mergeCell ref="AF140:AG140"/>
    <mergeCell ref="AF139:AG139"/>
    <mergeCell ref="AF144:AG144"/>
    <mergeCell ref="R150:S150"/>
    <mergeCell ref="R131:S131"/>
    <mergeCell ref="R127:S127"/>
    <mergeCell ref="R128:S128"/>
    <mergeCell ref="R129:S129"/>
    <mergeCell ref="AB148:AE148"/>
    <mergeCell ref="AB149:AE149"/>
    <mergeCell ref="AB136:AE136"/>
    <mergeCell ref="AB137:AE137"/>
    <mergeCell ref="AB138:AE138"/>
    <mergeCell ref="Y131:AA131"/>
    <mergeCell ref="Y132:AA132"/>
    <mergeCell ref="Y133:AA133"/>
    <mergeCell ref="Y145:AA145"/>
    <mergeCell ref="Y134:AA134"/>
    <mergeCell ref="Y135:AA135"/>
    <mergeCell ref="Y144:AA144"/>
    <mergeCell ref="T150:X150"/>
    <mergeCell ref="T144:X144"/>
    <mergeCell ref="T148:X148"/>
    <mergeCell ref="T141:X141"/>
    <mergeCell ref="T147:X147"/>
    <mergeCell ref="T145:X145"/>
    <mergeCell ref="R147:S147"/>
    <mergeCell ref="E2:F3"/>
    <mergeCell ref="E127:G127"/>
    <mergeCell ref="E128:G128"/>
    <mergeCell ref="E129:G129"/>
    <mergeCell ref="E130:G130"/>
    <mergeCell ref="AB139:AE139"/>
    <mergeCell ref="Y128:AA128"/>
    <mergeCell ref="Y129:AA129"/>
    <mergeCell ref="AF135:AG135"/>
    <mergeCell ref="T128:X128"/>
    <mergeCell ref="T129:X129"/>
    <mergeCell ref="T132:X132"/>
    <mergeCell ref="T137:X137"/>
    <mergeCell ref="T138:X138"/>
    <mergeCell ref="AF132:AG132"/>
    <mergeCell ref="R137:S137"/>
    <mergeCell ref="R138:S138"/>
    <mergeCell ref="R139:S139"/>
    <mergeCell ref="AF138:AG138"/>
    <mergeCell ref="T133:X133"/>
    <mergeCell ref="T139:X139"/>
    <mergeCell ref="R135:S135"/>
    <mergeCell ref="R136:S136"/>
    <mergeCell ref="AF137:AG137"/>
    <mergeCell ref="AF150:AG150"/>
    <mergeCell ref="T136:X136"/>
    <mergeCell ref="R149:S149"/>
    <mergeCell ref="T149:X149"/>
    <mergeCell ref="AF149:AG149"/>
    <mergeCell ref="AF136:AG136"/>
    <mergeCell ref="AF146:AG146"/>
    <mergeCell ref="R148:S148"/>
    <mergeCell ref="AF147:AG147"/>
    <mergeCell ref="Y136:AA136"/>
    <mergeCell ref="Y137:AA137"/>
    <mergeCell ref="Y138:AA138"/>
    <mergeCell ref="Y139:AA139"/>
    <mergeCell ref="Y146:AA146"/>
    <mergeCell ref="Y147:AA147"/>
    <mergeCell ref="Y148:AA148"/>
    <mergeCell ref="Y149:AA149"/>
    <mergeCell ref="Y150:AA150"/>
    <mergeCell ref="Y140:AA140"/>
    <mergeCell ref="Y141:AA141"/>
    <mergeCell ref="Y142:AA142"/>
    <mergeCell ref="Y143:AA143"/>
    <mergeCell ref="T143:X143"/>
    <mergeCell ref="R146:S146"/>
    <mergeCell ref="R140:S140"/>
    <mergeCell ref="R141:S141"/>
    <mergeCell ref="R142:S142"/>
    <mergeCell ref="R143:S143"/>
    <mergeCell ref="T140:X140"/>
    <mergeCell ref="T146:X146"/>
    <mergeCell ref="R144:S144"/>
    <mergeCell ref="R145:S145"/>
    <mergeCell ref="T142:X142"/>
    <mergeCell ref="Y1:AA1"/>
    <mergeCell ref="Y2:Y4"/>
    <mergeCell ref="AF127:AG127"/>
    <mergeCell ref="Y127:AA127"/>
    <mergeCell ref="T135:X135"/>
    <mergeCell ref="AF128:AG128"/>
    <mergeCell ref="AF129:AG129"/>
    <mergeCell ref="AF130:AG130"/>
    <mergeCell ref="AF131:AG131"/>
    <mergeCell ref="AB133:AE133"/>
    <mergeCell ref="AB128:AE128"/>
    <mergeCell ref="AB129:AE129"/>
    <mergeCell ref="AB130:AE130"/>
    <mergeCell ref="H1:O1"/>
    <mergeCell ref="T127:X127"/>
    <mergeCell ref="R134:S134"/>
    <mergeCell ref="R132:S132"/>
    <mergeCell ref="R133:S133"/>
    <mergeCell ref="T134:X134"/>
    <mergeCell ref="Y130:AA130"/>
    <mergeCell ref="Z2:AB2"/>
    <mergeCell ref="T130:X130"/>
    <mergeCell ref="P126:AK126"/>
    <mergeCell ref="AH134:AK134"/>
    <mergeCell ref="AD2:AF2"/>
    <mergeCell ref="AH2:AJ2"/>
    <mergeCell ref="Q2:Q4"/>
    <mergeCell ref="R2:T2"/>
    <mergeCell ref="U2:U4"/>
    <mergeCell ref="V2:X2"/>
    <mergeCell ref="R130:S130"/>
    <mergeCell ref="T131:X131"/>
    <mergeCell ref="AB131:AE131"/>
    <mergeCell ref="AB132:AE132"/>
    <mergeCell ref="AF133:AG133"/>
    <mergeCell ref="AF134:AG134"/>
    <mergeCell ref="AB1:AK1"/>
  </mergeCells>
  <phoneticPr fontId="3"/>
  <conditionalFormatting sqref="AH128 T128:X150 AH129:AK150">
    <cfRule type="cellIs" dxfId="7" priority="4" operator="notEqual">
      <formula>""</formula>
    </cfRule>
  </conditionalFormatting>
  <conditionalFormatting sqref="AH128 AH140 AH142 AH130:AH131 AH133:AH135 T128:T150 AH144:AH148">
    <cfRule type="expression" priority="6">
      <formula>1</formula>
    </cfRule>
  </conditionalFormatting>
  <conditionalFormatting sqref="Y5:Y124 U5:U124 Q5:Q124">
    <cfRule type="expression" dxfId="6" priority="1">
      <formula>IF($O5="",1,IF(ISERROR(SEARCH($O5,Q5)),1,0))</formula>
    </cfRule>
    <cfRule type="expression" dxfId="5" priority="11">
      <formula>MATCH(Q5,$O$128:$O$148,0)</formula>
    </cfRule>
    <cfRule type="expression" dxfId="4" priority="12">
      <formula>MATCH(Q5,$AL$128:$AL$147,0)</formula>
    </cfRule>
  </conditionalFormatting>
  <dataValidations xWindow="344" yWindow="325" count="27">
    <dataValidation imeMode="hiragana" allowBlank="1" showInputMessage="1" showErrorMessage="1" promptTitle="名" prompt="名前を入力してください。登録済み選手は、登録番号で、自動的に氏名が表示されます。未登録者やエラー等になる場合には名を直接入力してください。_x000a_" sqref="H5:H124" xr:uid="{00000000-0002-0000-0200-000000000000}"/>
    <dataValidation imeMode="halfKatakana" allowBlank="1" showInputMessage="1" showErrorMessage="1" promptTitle="ﾌﾘｶﾞﾅ（姓）" prompt="名字を半角ｶﾅで入力してください。登録済み選手は、登録番号で、自動的に表示されます。未登録者やエラー等になる場合には氏(ﾌﾘｶﾞﾅ)を直接入力してください。" sqref="I5:I124" xr:uid="{00000000-0002-0000-0200-000001000000}"/>
    <dataValidation type="list" allowBlank="1" showInputMessage="1" showErrorMessage="1" promptTitle="性別" prompt="性別を選択してください。" sqref="O5:O124" xr:uid="{00000000-0002-0000-0200-000002000000}">
      <formula1>$AP$6:$AP$7</formula1>
    </dataValidation>
    <dataValidation allowBlank="1" showInputMessage="1" showErrorMessage="1" promptTitle="所属" prompt="必ず６文字以内の略称でお願いします。_x000a_高校生は&quot;高&quot;をつけないで下さい。_x000a_都立校は最初に&quot;都&quot;をつけて下さい。_x000a__x000a_中学校は&quot;中&quot;、大学は&quot;大&quot;を必ず最後につけてください。" sqref="P5:P124" xr:uid="{00000000-0002-0000-0200-000003000000}"/>
    <dataValidation imeMode="off" allowBlank="1" showInputMessage="1" promptTitle="生年" prompt="西暦（2桁）で入力してください。_x000a_1990年→90_x000a_1989年→89" sqref="M5:M124" xr:uid="{00000000-0002-0000-0200-000004000000}"/>
    <dataValidation type="list" imeMode="halfAlpha" allowBlank="1" showInputMessage="1" showErrorMessage="1" error="半角数字で入力してください。" promptTitle="400mリレー　分" prompt="0分の場合でも'0'と_x000a_1桁で入力してください" sqref="AD5:AD124" xr:uid="{00000000-0002-0000-0200-000005000000}">
      <formula1>$AV$6:$AW$6</formula1>
    </dataValidation>
    <dataValidation imeMode="halfKatakana" allowBlank="1" showInputMessage="1" showErrorMessage="1" promptTitle="ﾌﾘｶﾞﾅ（名）" prompt="名を半角ｶﾅで入力してください。登録済み選手は、登録番号で、自動的に表示されます。未登録者やエラー等になる場合には名(ﾌﾘｶﾞﾅ)を直接入力してください。" sqref="J5:J124" xr:uid="{00000000-0002-0000-0200-000006000000}"/>
    <dataValidation imeMode="hiragana" allowBlank="1" showInputMessage="1" showErrorMessage="1" promptTitle="姓" prompt="名字だけを入力して下さい。登録済み選手は、登録番号で、自動的に氏名が表示されます。未登録者やエラー等になる場合には氏名を直接入力してください。" sqref="G5:G124" xr:uid="{00000000-0002-0000-0200-000007000000}"/>
    <dataValidation type="list" errorStyle="warning" imeMode="halfAlpha" allowBlank="1" showInputMessage="1" showErrorMessage="1" promptTitle="１６Ｒ" prompt="4×４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 sqref="AG5 AG7:AG124" xr:uid="{00000000-0002-0000-0200-000008000000}">
      <formula1>$AW$6:$AW$10</formula1>
    </dataValidation>
    <dataValidation type="list" imeMode="halfAlpha" showDropDown="1" showInputMessage="1" showErrorMessage="1" promptTitle="分" prompt="トラックは、'01'など2桁_x000a_フィールドは、'0'を_x000a_入力してください。" sqref="V5:V124 Z5:Z124 R5:R124" xr:uid="{00000000-0002-0000-0200-000009000000}">
      <formula1>IF(Q5="",$AN$5,IF(ISERR(SEARCH("0",Q5)),$AV$6,$AV$7:$AV$46))</formula1>
    </dataValidation>
    <dataValidation type="list" imeMode="halfAlpha" allowBlank="1" showInputMessage="1" showErrorMessage="1" error="半角数字で入力して下さい。_x000a_" promptTitle="1600ｍリレー　分" prompt="1桁で入力してください。" sqref="AH5:AH124" xr:uid="{00000000-0002-0000-0200-00000A000000}">
      <formula1>$AW$8:$AW$10</formula1>
    </dataValidation>
    <dataValidation type="list" allowBlank="1" showInputMessage="1" showErrorMessage="1" promptTitle="学年" prompt="高校生は学年を選んでください。_x000a_中学生は、中1、中2、中3と入力してください。_x000a_一般の方は空欄で結構です。" sqref="N6:N124" xr:uid="{00000000-0002-0000-0200-00000B000000}">
      <formula1>$AR$6:$AR$11</formula1>
    </dataValidation>
    <dataValidation type="list" imeMode="halfAlpha" showDropDown="1" showInputMessage="1" showErrorMessage="1" error="左のセルから順に記録を入力してください" promptTitle="秒　ｍ" prompt="先に左のセルの値を入力してください_x000a_トラックは59以下の値を2桁で、_x000a_フィールドはｍの値を2桁で入力" sqref="AA5:AA124 S5:S124 W5:W124" xr:uid="{00000000-0002-0000-0200-00000C000000}">
      <formula1>IF(ISBLANK(R5),$AV$5,$AV$7:$AV$100)</formula1>
    </dataValidation>
    <dataValidation type="list" imeMode="halfAlpha" showDropDown="1" showInputMessage="1" showErrorMessage="1" error="左のセルから順に入力してください" promptTitle="秒以下　ｃｍ" prompt="トラックは秒以下の値を2桁で_x000a_フィールドはcmの値を2桁で入力" sqref="AB5:AB124 T5:T124 X5:X124" xr:uid="{00000000-0002-0000-0200-00000D000000}">
      <formula1>IF(ISBLANK(S5),$AV$5,$AV$7:$AV$106)</formula1>
    </dataValidation>
    <dataValidation type="list" imeMode="halfAlpha" allowBlank="1" showDropDown="1" showInputMessage="1" showErrorMessage="1" promptTitle="リレー　秒以下" prompt="秒以下の値を2桁で入力" sqref="AF5:AF124 AJ5:AJ124" xr:uid="{00000000-0002-0000-0200-00000E000000}">
      <formula1>$AV$7:$AV$106</formula1>
    </dataValidation>
    <dataValidation type="list" allowBlank="1" showInputMessage="1" showErrorMessage="1" promptTitle="種目" prompt="性別を先に入力してください" sqref="Q117:Q124" xr:uid="{00000000-0002-0000-0200-00000F000000}">
      <formula1>IF($O117="男",$AM$6:$AM$30,IF($O117="女",$AN$6:$AN$30,$AN$5))</formula1>
    </dataValidation>
    <dataValidation type="list" allowBlank="1" showInputMessage="1" showErrorMessage="1" sqref="F1" xr:uid="{00000000-0002-0000-0200-000010000000}">
      <formula1>$AO$6:$AO$13</formula1>
    </dataValidation>
    <dataValidation type="list" allowBlank="1" showInputMessage="1" showErrorMessage="1" promptTitle="種目2" prompt="他のファイルからの貼り付けをせず_x000a_必ずプルダウンから選択してください。_x000a_左の欄から順に入力してください。" sqref="U5:U124" xr:uid="{00000000-0002-0000-0200-000011000000}">
      <formula1>IF(ISBLANK($Q5),$AN$5,IF($O5="男",$AM$6:$AM$30,IF($O5="女",$AN$6:$AN$30,$AN$5)))</formula1>
    </dataValidation>
    <dataValidation type="list" showInputMessage="1" showErrorMessage="1" promptTitle="種目3" prompt="他のファイルからの貼り付けをせず_x000a_必ずプルダウンから選択してください。_x000a_種目2を先に入力してください。" sqref="Y5:Y124" xr:uid="{00000000-0002-0000-0200-000012000000}">
      <formula1>IF(ISBLANK($U5),$AN$5,IF($O5="男",$AM$6:$AM$30,IF($O5="女",$AN$6:$AN$30,$AN$5)))</formula1>
    </dataValidation>
    <dataValidation type="list" imeMode="halfAlpha" showDropDown="1" showInputMessage="1" showErrorMessage="1" error="左のセルから順に記録を入力してください" promptTitle="秒" prompt="先に左のセルの値を入力してください_x000a_59以下の値を2桁で、_x000a_" sqref="AE5:AE124 AI5:AI124" xr:uid="{00000000-0002-0000-0200-000013000000}">
      <formula1>IF(ISBLANK(AD5),$AV$5,$AV$7:$AV$66)</formula1>
    </dataValidation>
    <dataValidation imeMode="halfAlpha" allowBlank="1" showInputMessage="1" showErrorMessage="1" sqref="F5:F124" xr:uid="{00000000-0002-0000-0200-000014000000}"/>
    <dataValidation imeMode="halfKatakana" allowBlank="1" showInputMessage="1" showErrorMessage="1" promptTitle="英字(姓)" prompt="&quot;YAMADA&quot;のように名を半角英字の大文字で入力します。登録済み選手は登録番号で自動的に表示されます。未登録者やエラー等になる場合には姓(英字)を直接入力してください。" sqref="K5:K124" xr:uid="{00000000-0002-0000-0200-000015000000}"/>
    <dataValidation imeMode="halfKatakana" allowBlank="1" showInputMessage="1" showErrorMessage="1" promptTitle="英字(名)" prompt="名を半角英字で入力します。&quot;Taro&quot;のように1文字目のみ大文字にしてください。登録済み選手は登録番号で自動的に表示されます。未登録者やエラー等になる場合には名(英字)を直接入力してください。" sqref="L5:L124" xr:uid="{00000000-0002-0000-0200-000016000000}"/>
    <dataValidation type="list" allowBlank="1" showInputMessage="1" showErrorMessage="1" sqref="H1:O1" xr:uid="{00000000-0002-0000-0200-000017000000}">
      <formula1>$AX$6:$AX$13</formula1>
    </dataValidation>
    <dataValidation type="list" allowBlank="1" showInputMessage="1" showErrorMessage="1" promptTitle="種目" prompt="他のファイルからの貼り付けをせず_x000a_必ずプルダウンから選択してください。_x000a_性別を先に入力してください。" sqref="Q5:Q116" xr:uid="{00000000-0002-0000-0200-000018000000}">
      <formula1>IF($F5="",$AN$5,IF($O5="男",$AM$6:$AM$30,IF($O5="女",$AN$6:$AN$30,$AN$5)))</formula1>
    </dataValidation>
    <dataValidation type="list" imeMode="halfAlpha" allowBlank="1" showInputMessage="1" showErrorMessage="1" promptTitle="４Ｒ" prompt="4×１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_x000a_" sqref="AC5:AC124" xr:uid="{00000000-0002-0000-0200-000019000000}">
      <formula1>$AW$6:$AW$10</formula1>
    </dataValidation>
    <dataValidation type="list" errorStyle="warning" imeMode="halfAlpha" allowBlank="1" showInputMessage="1" showErrorMessage="1" promptTitle="１６Ｒ" prompt="4×４００MRの出場選手を入力してください。_x000a_男女別に_x000a_１チーム目は 1_x000a_２チーム目は 2....._x000a__x000a_一人の選手が複数ﾁｰﾑにエントリーする場合は、その選手をもう１行_x000a_２チーム目のエントリー用に追加してください。" sqref="AG6" xr:uid="{00000000-0002-0000-0200-00001A000000}">
      <formula1>$AW$6:$AW$7</formula1>
    </dataValidation>
  </dataValidations>
  <pageMargins left="0.39370078740157483" right="0.39370078740157483" top="0.98425196850393704" bottom="0.39370078740157483"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69D10-96B9-47C5-8273-EE9706492D66}">
  <sheetPr>
    <pageSetUpPr fitToPage="1"/>
  </sheetPr>
  <dimension ref="B1:X125"/>
  <sheetViews>
    <sheetView view="pageBreakPreview" topLeftCell="A44" zoomScale="60" zoomScaleNormal="62" workbookViewId="0">
      <selection activeCell="L50" sqref="L50"/>
    </sheetView>
  </sheetViews>
  <sheetFormatPr defaultRowHeight="13.2" x14ac:dyDescent="0.2"/>
  <cols>
    <col min="1" max="1" width="5.5546875" style="305" customWidth="1"/>
    <col min="2" max="11" width="14.5546875" style="305" customWidth="1"/>
    <col min="12" max="14" width="5.5546875" style="305" customWidth="1"/>
    <col min="15" max="24" width="14.5546875" style="305" customWidth="1"/>
    <col min="25" max="25" width="5.44140625" style="305" customWidth="1"/>
    <col min="26" max="257" width="8.88671875" style="305"/>
    <col min="258" max="258" width="5.5546875" style="305" customWidth="1"/>
    <col min="259" max="268" width="8.88671875" style="305"/>
    <col min="269" max="270" width="5.5546875" style="305" customWidth="1"/>
    <col min="271" max="280" width="8.88671875" style="305"/>
    <col min="281" max="281" width="5.44140625" style="305" customWidth="1"/>
    <col min="282" max="513" width="8.88671875" style="305"/>
    <col min="514" max="514" width="5.5546875" style="305" customWidth="1"/>
    <col min="515" max="524" width="8.88671875" style="305"/>
    <col min="525" max="526" width="5.5546875" style="305" customWidth="1"/>
    <col min="527" max="536" width="8.88671875" style="305"/>
    <col min="537" max="537" width="5.44140625" style="305" customWidth="1"/>
    <col min="538" max="769" width="8.88671875" style="305"/>
    <col min="770" max="770" width="5.5546875" style="305" customWidth="1"/>
    <col min="771" max="780" width="8.88671875" style="305"/>
    <col min="781" max="782" width="5.5546875" style="305" customWidth="1"/>
    <col min="783" max="792" width="8.88671875" style="305"/>
    <col min="793" max="793" width="5.44140625" style="305" customWidth="1"/>
    <col min="794" max="1025" width="8.88671875" style="305"/>
    <col min="1026" max="1026" width="5.5546875" style="305" customWidth="1"/>
    <col min="1027" max="1036" width="8.88671875" style="305"/>
    <col min="1037" max="1038" width="5.5546875" style="305" customWidth="1"/>
    <col min="1039" max="1048" width="8.88671875" style="305"/>
    <col min="1049" max="1049" width="5.44140625" style="305" customWidth="1"/>
    <col min="1050" max="1281" width="8.88671875" style="305"/>
    <col min="1282" max="1282" width="5.5546875" style="305" customWidth="1"/>
    <col min="1283" max="1292" width="8.88671875" style="305"/>
    <col min="1293" max="1294" width="5.5546875" style="305" customWidth="1"/>
    <col min="1295" max="1304" width="8.88671875" style="305"/>
    <col min="1305" max="1305" width="5.44140625" style="305" customWidth="1"/>
    <col min="1306" max="1537" width="8.88671875" style="305"/>
    <col min="1538" max="1538" width="5.5546875" style="305" customWidth="1"/>
    <col min="1539" max="1548" width="8.88671875" style="305"/>
    <col min="1549" max="1550" width="5.5546875" style="305" customWidth="1"/>
    <col min="1551" max="1560" width="8.88671875" style="305"/>
    <col min="1561" max="1561" width="5.44140625" style="305" customWidth="1"/>
    <col min="1562" max="1793" width="8.88671875" style="305"/>
    <col min="1794" max="1794" width="5.5546875" style="305" customWidth="1"/>
    <col min="1795" max="1804" width="8.88671875" style="305"/>
    <col min="1805" max="1806" width="5.5546875" style="305" customWidth="1"/>
    <col min="1807" max="1816" width="8.88671875" style="305"/>
    <col min="1817" max="1817" width="5.44140625" style="305" customWidth="1"/>
    <col min="1818" max="2049" width="8.88671875" style="305"/>
    <col min="2050" max="2050" width="5.5546875" style="305" customWidth="1"/>
    <col min="2051" max="2060" width="8.88671875" style="305"/>
    <col min="2061" max="2062" width="5.5546875" style="305" customWidth="1"/>
    <col min="2063" max="2072" width="8.88671875" style="305"/>
    <col min="2073" max="2073" width="5.44140625" style="305" customWidth="1"/>
    <col min="2074" max="2305" width="8.88671875" style="305"/>
    <col min="2306" max="2306" width="5.5546875" style="305" customWidth="1"/>
    <col min="2307" max="2316" width="8.88671875" style="305"/>
    <col min="2317" max="2318" width="5.5546875" style="305" customWidth="1"/>
    <col min="2319" max="2328" width="8.88671875" style="305"/>
    <col min="2329" max="2329" width="5.44140625" style="305" customWidth="1"/>
    <col min="2330" max="2561" width="8.88671875" style="305"/>
    <col min="2562" max="2562" width="5.5546875" style="305" customWidth="1"/>
    <col min="2563" max="2572" width="8.88671875" style="305"/>
    <col min="2573" max="2574" width="5.5546875" style="305" customWidth="1"/>
    <col min="2575" max="2584" width="8.88671875" style="305"/>
    <col min="2585" max="2585" width="5.44140625" style="305" customWidth="1"/>
    <col min="2586" max="2817" width="8.88671875" style="305"/>
    <col min="2818" max="2818" width="5.5546875" style="305" customWidth="1"/>
    <col min="2819" max="2828" width="8.88671875" style="305"/>
    <col min="2829" max="2830" width="5.5546875" style="305" customWidth="1"/>
    <col min="2831" max="2840" width="8.88671875" style="305"/>
    <col min="2841" max="2841" width="5.44140625" style="305" customWidth="1"/>
    <col min="2842" max="3073" width="8.88671875" style="305"/>
    <col min="3074" max="3074" width="5.5546875" style="305" customWidth="1"/>
    <col min="3075" max="3084" width="8.88671875" style="305"/>
    <col min="3085" max="3086" width="5.5546875" style="305" customWidth="1"/>
    <col min="3087" max="3096" width="8.88671875" style="305"/>
    <col min="3097" max="3097" width="5.44140625" style="305" customWidth="1"/>
    <col min="3098" max="3329" width="8.88671875" style="305"/>
    <col min="3330" max="3330" width="5.5546875" style="305" customWidth="1"/>
    <col min="3331" max="3340" width="8.88671875" style="305"/>
    <col min="3341" max="3342" width="5.5546875" style="305" customWidth="1"/>
    <col min="3343" max="3352" width="8.88671875" style="305"/>
    <col min="3353" max="3353" width="5.44140625" style="305" customWidth="1"/>
    <col min="3354" max="3585" width="8.88671875" style="305"/>
    <col min="3586" max="3586" width="5.5546875" style="305" customWidth="1"/>
    <col min="3587" max="3596" width="8.88671875" style="305"/>
    <col min="3597" max="3598" width="5.5546875" style="305" customWidth="1"/>
    <col min="3599" max="3608" width="8.88671875" style="305"/>
    <col min="3609" max="3609" width="5.44140625" style="305" customWidth="1"/>
    <col min="3610" max="3841" width="8.88671875" style="305"/>
    <col min="3842" max="3842" width="5.5546875" style="305" customWidth="1"/>
    <col min="3843" max="3852" width="8.88671875" style="305"/>
    <col min="3853" max="3854" width="5.5546875" style="305" customWidth="1"/>
    <col min="3855" max="3864" width="8.88671875" style="305"/>
    <col min="3865" max="3865" width="5.44140625" style="305" customWidth="1"/>
    <col min="3866" max="4097" width="8.88671875" style="305"/>
    <col min="4098" max="4098" width="5.5546875" style="305" customWidth="1"/>
    <col min="4099" max="4108" width="8.88671875" style="305"/>
    <col min="4109" max="4110" width="5.5546875" style="305" customWidth="1"/>
    <col min="4111" max="4120" width="8.88671875" style="305"/>
    <col min="4121" max="4121" width="5.44140625" style="305" customWidth="1"/>
    <col min="4122" max="4353" width="8.88671875" style="305"/>
    <col min="4354" max="4354" width="5.5546875" style="305" customWidth="1"/>
    <col min="4355" max="4364" width="8.88671875" style="305"/>
    <col min="4365" max="4366" width="5.5546875" style="305" customWidth="1"/>
    <col min="4367" max="4376" width="8.88671875" style="305"/>
    <col min="4377" max="4377" width="5.44140625" style="305" customWidth="1"/>
    <col min="4378" max="4609" width="8.88671875" style="305"/>
    <col min="4610" max="4610" width="5.5546875" style="305" customWidth="1"/>
    <col min="4611" max="4620" width="8.88671875" style="305"/>
    <col min="4621" max="4622" width="5.5546875" style="305" customWidth="1"/>
    <col min="4623" max="4632" width="8.88671875" style="305"/>
    <col min="4633" max="4633" width="5.44140625" style="305" customWidth="1"/>
    <col min="4634" max="4865" width="8.88671875" style="305"/>
    <col min="4866" max="4866" width="5.5546875" style="305" customWidth="1"/>
    <col min="4867" max="4876" width="8.88671875" style="305"/>
    <col min="4877" max="4878" width="5.5546875" style="305" customWidth="1"/>
    <col min="4879" max="4888" width="8.88671875" style="305"/>
    <col min="4889" max="4889" width="5.44140625" style="305" customWidth="1"/>
    <col min="4890" max="5121" width="8.88671875" style="305"/>
    <col min="5122" max="5122" width="5.5546875" style="305" customWidth="1"/>
    <col min="5123" max="5132" width="8.88671875" style="305"/>
    <col min="5133" max="5134" width="5.5546875" style="305" customWidth="1"/>
    <col min="5135" max="5144" width="8.88671875" style="305"/>
    <col min="5145" max="5145" width="5.44140625" style="305" customWidth="1"/>
    <col min="5146" max="5377" width="8.88671875" style="305"/>
    <col min="5378" max="5378" width="5.5546875" style="305" customWidth="1"/>
    <col min="5379" max="5388" width="8.88671875" style="305"/>
    <col min="5389" max="5390" width="5.5546875" style="305" customWidth="1"/>
    <col min="5391" max="5400" width="8.88671875" style="305"/>
    <col min="5401" max="5401" width="5.44140625" style="305" customWidth="1"/>
    <col min="5402" max="5633" width="8.88671875" style="305"/>
    <col min="5634" max="5634" width="5.5546875" style="305" customWidth="1"/>
    <col min="5635" max="5644" width="8.88671875" style="305"/>
    <col min="5645" max="5646" width="5.5546875" style="305" customWidth="1"/>
    <col min="5647" max="5656" width="8.88671875" style="305"/>
    <col min="5657" max="5657" width="5.44140625" style="305" customWidth="1"/>
    <col min="5658" max="5889" width="8.88671875" style="305"/>
    <col min="5890" max="5890" width="5.5546875" style="305" customWidth="1"/>
    <col min="5891" max="5900" width="8.88671875" style="305"/>
    <col min="5901" max="5902" width="5.5546875" style="305" customWidth="1"/>
    <col min="5903" max="5912" width="8.88671875" style="305"/>
    <col min="5913" max="5913" width="5.44140625" style="305" customWidth="1"/>
    <col min="5914" max="6145" width="8.88671875" style="305"/>
    <col min="6146" max="6146" width="5.5546875" style="305" customWidth="1"/>
    <col min="6147" max="6156" width="8.88671875" style="305"/>
    <col min="6157" max="6158" width="5.5546875" style="305" customWidth="1"/>
    <col min="6159" max="6168" width="8.88671875" style="305"/>
    <col min="6169" max="6169" width="5.44140625" style="305" customWidth="1"/>
    <col min="6170" max="6401" width="8.88671875" style="305"/>
    <col min="6402" max="6402" width="5.5546875" style="305" customWidth="1"/>
    <col min="6403" max="6412" width="8.88671875" style="305"/>
    <col min="6413" max="6414" width="5.5546875" style="305" customWidth="1"/>
    <col min="6415" max="6424" width="8.88671875" style="305"/>
    <col min="6425" max="6425" width="5.44140625" style="305" customWidth="1"/>
    <col min="6426" max="6657" width="8.88671875" style="305"/>
    <col min="6658" max="6658" width="5.5546875" style="305" customWidth="1"/>
    <col min="6659" max="6668" width="8.88671875" style="305"/>
    <col min="6669" max="6670" width="5.5546875" style="305" customWidth="1"/>
    <col min="6671" max="6680" width="8.88671875" style="305"/>
    <col min="6681" max="6681" width="5.44140625" style="305" customWidth="1"/>
    <col min="6682" max="6913" width="8.88671875" style="305"/>
    <col min="6914" max="6914" width="5.5546875" style="305" customWidth="1"/>
    <col min="6915" max="6924" width="8.88671875" style="305"/>
    <col min="6925" max="6926" width="5.5546875" style="305" customWidth="1"/>
    <col min="6927" max="6936" width="8.88671875" style="305"/>
    <col min="6937" max="6937" width="5.44140625" style="305" customWidth="1"/>
    <col min="6938" max="7169" width="8.88671875" style="305"/>
    <col min="7170" max="7170" width="5.5546875" style="305" customWidth="1"/>
    <col min="7171" max="7180" width="8.88671875" style="305"/>
    <col min="7181" max="7182" width="5.5546875" style="305" customWidth="1"/>
    <col min="7183" max="7192" width="8.88671875" style="305"/>
    <col min="7193" max="7193" width="5.44140625" style="305" customWidth="1"/>
    <col min="7194" max="7425" width="8.88671875" style="305"/>
    <col min="7426" max="7426" width="5.5546875" style="305" customWidth="1"/>
    <col min="7427" max="7436" width="8.88671875" style="305"/>
    <col min="7437" max="7438" width="5.5546875" style="305" customWidth="1"/>
    <col min="7439" max="7448" width="8.88671875" style="305"/>
    <col min="7449" max="7449" width="5.44140625" style="305" customWidth="1"/>
    <col min="7450" max="7681" width="8.88671875" style="305"/>
    <col min="7682" max="7682" width="5.5546875" style="305" customWidth="1"/>
    <col min="7683" max="7692" width="8.88671875" style="305"/>
    <col min="7693" max="7694" width="5.5546875" style="305" customWidth="1"/>
    <col min="7695" max="7704" width="8.88671875" style="305"/>
    <col min="7705" max="7705" width="5.44140625" style="305" customWidth="1"/>
    <col min="7706" max="7937" width="8.88671875" style="305"/>
    <col min="7938" max="7938" width="5.5546875" style="305" customWidth="1"/>
    <col min="7939" max="7948" width="8.88671875" style="305"/>
    <col min="7949" max="7950" width="5.5546875" style="305" customWidth="1"/>
    <col min="7951" max="7960" width="8.88671875" style="305"/>
    <col min="7961" max="7961" width="5.44140625" style="305" customWidth="1"/>
    <col min="7962" max="8193" width="8.88671875" style="305"/>
    <col min="8194" max="8194" width="5.5546875" style="305" customWidth="1"/>
    <col min="8195" max="8204" width="8.88671875" style="305"/>
    <col min="8205" max="8206" width="5.5546875" style="305" customWidth="1"/>
    <col min="8207" max="8216" width="8.88671875" style="305"/>
    <col min="8217" max="8217" width="5.44140625" style="305" customWidth="1"/>
    <col min="8218" max="8449" width="8.88671875" style="305"/>
    <col min="8450" max="8450" width="5.5546875" style="305" customWidth="1"/>
    <col min="8451" max="8460" width="8.88671875" style="305"/>
    <col min="8461" max="8462" width="5.5546875" style="305" customWidth="1"/>
    <col min="8463" max="8472" width="8.88671875" style="305"/>
    <col min="8473" max="8473" width="5.44140625" style="305" customWidth="1"/>
    <col min="8474" max="8705" width="8.88671875" style="305"/>
    <col min="8706" max="8706" width="5.5546875" style="305" customWidth="1"/>
    <col min="8707" max="8716" width="8.88671875" style="305"/>
    <col min="8717" max="8718" width="5.5546875" style="305" customWidth="1"/>
    <col min="8719" max="8728" width="8.88671875" style="305"/>
    <col min="8729" max="8729" width="5.44140625" style="305" customWidth="1"/>
    <col min="8730" max="8961" width="8.88671875" style="305"/>
    <col min="8962" max="8962" width="5.5546875" style="305" customWidth="1"/>
    <col min="8963" max="8972" width="8.88671875" style="305"/>
    <col min="8973" max="8974" width="5.5546875" style="305" customWidth="1"/>
    <col min="8975" max="8984" width="8.88671875" style="305"/>
    <col min="8985" max="8985" width="5.44140625" style="305" customWidth="1"/>
    <col min="8986" max="9217" width="8.88671875" style="305"/>
    <col min="9218" max="9218" width="5.5546875" style="305" customWidth="1"/>
    <col min="9219" max="9228" width="8.88671875" style="305"/>
    <col min="9229" max="9230" width="5.5546875" style="305" customWidth="1"/>
    <col min="9231" max="9240" width="8.88671875" style="305"/>
    <col min="9241" max="9241" width="5.44140625" style="305" customWidth="1"/>
    <col min="9242" max="9473" width="8.88671875" style="305"/>
    <col min="9474" max="9474" width="5.5546875" style="305" customWidth="1"/>
    <col min="9475" max="9484" width="8.88671875" style="305"/>
    <col min="9485" max="9486" width="5.5546875" style="305" customWidth="1"/>
    <col min="9487" max="9496" width="8.88671875" style="305"/>
    <col min="9497" max="9497" width="5.44140625" style="305" customWidth="1"/>
    <col min="9498" max="9729" width="8.88671875" style="305"/>
    <col min="9730" max="9730" width="5.5546875" style="305" customWidth="1"/>
    <col min="9731" max="9740" width="8.88671875" style="305"/>
    <col min="9741" max="9742" width="5.5546875" style="305" customWidth="1"/>
    <col min="9743" max="9752" width="8.88671875" style="305"/>
    <col min="9753" max="9753" width="5.44140625" style="305" customWidth="1"/>
    <col min="9754" max="9985" width="8.88671875" style="305"/>
    <col min="9986" max="9986" width="5.5546875" style="305" customWidth="1"/>
    <col min="9987" max="9996" width="8.88671875" style="305"/>
    <col min="9997" max="9998" width="5.5546875" style="305" customWidth="1"/>
    <col min="9999" max="10008" width="8.88671875" style="305"/>
    <col min="10009" max="10009" width="5.44140625" style="305" customWidth="1"/>
    <col min="10010" max="10241" width="8.88671875" style="305"/>
    <col min="10242" max="10242" width="5.5546875" style="305" customWidth="1"/>
    <col min="10243" max="10252" width="8.88671875" style="305"/>
    <col min="10253" max="10254" width="5.5546875" style="305" customWidth="1"/>
    <col min="10255" max="10264" width="8.88671875" style="305"/>
    <col min="10265" max="10265" width="5.44140625" style="305" customWidth="1"/>
    <col min="10266" max="10497" width="8.88671875" style="305"/>
    <col min="10498" max="10498" width="5.5546875" style="305" customWidth="1"/>
    <col min="10499" max="10508" width="8.88671875" style="305"/>
    <col min="10509" max="10510" width="5.5546875" style="305" customWidth="1"/>
    <col min="10511" max="10520" width="8.88671875" style="305"/>
    <col min="10521" max="10521" width="5.44140625" style="305" customWidth="1"/>
    <col min="10522" max="10753" width="8.88671875" style="305"/>
    <col min="10754" max="10754" width="5.5546875" style="305" customWidth="1"/>
    <col min="10755" max="10764" width="8.88671875" style="305"/>
    <col min="10765" max="10766" width="5.5546875" style="305" customWidth="1"/>
    <col min="10767" max="10776" width="8.88671875" style="305"/>
    <col min="10777" max="10777" width="5.44140625" style="305" customWidth="1"/>
    <col min="10778" max="11009" width="8.88671875" style="305"/>
    <col min="11010" max="11010" width="5.5546875" style="305" customWidth="1"/>
    <col min="11011" max="11020" width="8.88671875" style="305"/>
    <col min="11021" max="11022" width="5.5546875" style="305" customWidth="1"/>
    <col min="11023" max="11032" width="8.88671875" style="305"/>
    <col min="11033" max="11033" width="5.44140625" style="305" customWidth="1"/>
    <col min="11034" max="11265" width="8.88671875" style="305"/>
    <col min="11266" max="11266" width="5.5546875" style="305" customWidth="1"/>
    <col min="11267" max="11276" width="8.88671875" style="305"/>
    <col min="11277" max="11278" width="5.5546875" style="305" customWidth="1"/>
    <col min="11279" max="11288" width="8.88671875" style="305"/>
    <col min="11289" max="11289" width="5.44140625" style="305" customWidth="1"/>
    <col min="11290" max="11521" width="8.88671875" style="305"/>
    <col min="11522" max="11522" width="5.5546875" style="305" customWidth="1"/>
    <col min="11523" max="11532" width="8.88671875" style="305"/>
    <col min="11533" max="11534" width="5.5546875" style="305" customWidth="1"/>
    <col min="11535" max="11544" width="8.88671875" style="305"/>
    <col min="11545" max="11545" width="5.44140625" style="305" customWidth="1"/>
    <col min="11546" max="11777" width="8.88671875" style="305"/>
    <col min="11778" max="11778" width="5.5546875" style="305" customWidth="1"/>
    <col min="11779" max="11788" width="8.88671875" style="305"/>
    <col min="11789" max="11790" width="5.5546875" style="305" customWidth="1"/>
    <col min="11791" max="11800" width="8.88671875" style="305"/>
    <col min="11801" max="11801" width="5.44140625" style="305" customWidth="1"/>
    <col min="11802" max="12033" width="8.88671875" style="305"/>
    <col min="12034" max="12034" width="5.5546875" style="305" customWidth="1"/>
    <col min="12035" max="12044" width="8.88671875" style="305"/>
    <col min="12045" max="12046" width="5.5546875" style="305" customWidth="1"/>
    <col min="12047" max="12056" width="8.88671875" style="305"/>
    <col min="12057" max="12057" width="5.44140625" style="305" customWidth="1"/>
    <col min="12058" max="12289" width="8.88671875" style="305"/>
    <col min="12290" max="12290" width="5.5546875" style="305" customWidth="1"/>
    <col min="12291" max="12300" width="8.88671875" style="305"/>
    <col min="12301" max="12302" width="5.5546875" style="305" customWidth="1"/>
    <col min="12303" max="12312" width="8.88671875" style="305"/>
    <col min="12313" max="12313" width="5.44140625" style="305" customWidth="1"/>
    <col min="12314" max="12545" width="8.88671875" style="305"/>
    <col min="12546" max="12546" width="5.5546875" style="305" customWidth="1"/>
    <col min="12547" max="12556" width="8.88671875" style="305"/>
    <col min="12557" max="12558" width="5.5546875" style="305" customWidth="1"/>
    <col min="12559" max="12568" width="8.88671875" style="305"/>
    <col min="12569" max="12569" width="5.44140625" style="305" customWidth="1"/>
    <col min="12570" max="12801" width="8.88671875" style="305"/>
    <col min="12802" max="12802" width="5.5546875" style="305" customWidth="1"/>
    <col min="12803" max="12812" width="8.88671875" style="305"/>
    <col min="12813" max="12814" width="5.5546875" style="305" customWidth="1"/>
    <col min="12815" max="12824" width="8.88671875" style="305"/>
    <col min="12825" max="12825" width="5.44140625" style="305" customWidth="1"/>
    <col min="12826" max="13057" width="8.88671875" style="305"/>
    <col min="13058" max="13058" width="5.5546875" style="305" customWidth="1"/>
    <col min="13059" max="13068" width="8.88671875" style="305"/>
    <col min="13069" max="13070" width="5.5546875" style="305" customWidth="1"/>
    <col min="13071" max="13080" width="8.88671875" style="305"/>
    <col min="13081" max="13081" width="5.44140625" style="305" customWidth="1"/>
    <col min="13082" max="13313" width="8.88671875" style="305"/>
    <col min="13314" max="13314" width="5.5546875" style="305" customWidth="1"/>
    <col min="13315" max="13324" width="8.88671875" style="305"/>
    <col min="13325" max="13326" width="5.5546875" style="305" customWidth="1"/>
    <col min="13327" max="13336" width="8.88671875" style="305"/>
    <col min="13337" max="13337" width="5.44140625" style="305" customWidth="1"/>
    <col min="13338" max="13569" width="8.88671875" style="305"/>
    <col min="13570" max="13570" width="5.5546875" style="305" customWidth="1"/>
    <col min="13571" max="13580" width="8.88671875" style="305"/>
    <col min="13581" max="13582" width="5.5546875" style="305" customWidth="1"/>
    <col min="13583" max="13592" width="8.88671875" style="305"/>
    <col min="13593" max="13593" width="5.44140625" style="305" customWidth="1"/>
    <col min="13594" max="13825" width="8.88671875" style="305"/>
    <col min="13826" max="13826" width="5.5546875" style="305" customWidth="1"/>
    <col min="13827" max="13836" width="8.88671875" style="305"/>
    <col min="13837" max="13838" width="5.5546875" style="305" customWidth="1"/>
    <col min="13839" max="13848" width="8.88671875" style="305"/>
    <col min="13849" max="13849" width="5.44140625" style="305" customWidth="1"/>
    <col min="13850" max="14081" width="8.88671875" style="305"/>
    <col min="14082" max="14082" width="5.5546875" style="305" customWidth="1"/>
    <col min="14083" max="14092" width="8.88671875" style="305"/>
    <col min="14093" max="14094" width="5.5546875" style="305" customWidth="1"/>
    <col min="14095" max="14104" width="8.88671875" style="305"/>
    <col min="14105" max="14105" width="5.44140625" style="305" customWidth="1"/>
    <col min="14106" max="14337" width="8.88671875" style="305"/>
    <col min="14338" max="14338" width="5.5546875" style="305" customWidth="1"/>
    <col min="14339" max="14348" width="8.88671875" style="305"/>
    <col min="14349" max="14350" width="5.5546875" style="305" customWidth="1"/>
    <col min="14351" max="14360" width="8.88671875" style="305"/>
    <col min="14361" max="14361" width="5.44140625" style="305" customWidth="1"/>
    <col min="14362" max="14593" width="8.88671875" style="305"/>
    <col min="14594" max="14594" width="5.5546875" style="305" customWidth="1"/>
    <col min="14595" max="14604" width="8.88671875" style="305"/>
    <col min="14605" max="14606" width="5.5546875" style="305" customWidth="1"/>
    <col min="14607" max="14616" width="8.88671875" style="305"/>
    <col min="14617" max="14617" width="5.44140625" style="305" customWidth="1"/>
    <col min="14618" max="14849" width="8.88671875" style="305"/>
    <col min="14850" max="14850" width="5.5546875" style="305" customWidth="1"/>
    <col min="14851" max="14860" width="8.88671875" style="305"/>
    <col min="14861" max="14862" width="5.5546875" style="305" customWidth="1"/>
    <col min="14863" max="14872" width="8.88671875" style="305"/>
    <col min="14873" max="14873" width="5.44140625" style="305" customWidth="1"/>
    <col min="14874" max="15105" width="8.88671875" style="305"/>
    <col min="15106" max="15106" width="5.5546875" style="305" customWidth="1"/>
    <col min="15107" max="15116" width="8.88671875" style="305"/>
    <col min="15117" max="15118" width="5.5546875" style="305" customWidth="1"/>
    <col min="15119" max="15128" width="8.88671875" style="305"/>
    <col min="15129" max="15129" width="5.44140625" style="305" customWidth="1"/>
    <col min="15130" max="15361" width="8.88671875" style="305"/>
    <col min="15362" max="15362" width="5.5546875" style="305" customWidth="1"/>
    <col min="15363" max="15372" width="8.88671875" style="305"/>
    <col min="15373" max="15374" width="5.5546875" style="305" customWidth="1"/>
    <col min="15375" max="15384" width="8.88671875" style="305"/>
    <col min="15385" max="15385" width="5.44140625" style="305" customWidth="1"/>
    <col min="15386" max="15617" width="8.88671875" style="305"/>
    <col min="15618" max="15618" width="5.5546875" style="305" customWidth="1"/>
    <col min="15619" max="15628" width="8.88671875" style="305"/>
    <col min="15629" max="15630" width="5.5546875" style="305" customWidth="1"/>
    <col min="15631" max="15640" width="8.88671875" style="305"/>
    <col min="15641" max="15641" width="5.44140625" style="305" customWidth="1"/>
    <col min="15642" max="15873" width="8.88671875" style="305"/>
    <col min="15874" max="15874" width="5.5546875" style="305" customWidth="1"/>
    <col min="15875" max="15884" width="8.88671875" style="305"/>
    <col min="15885" max="15886" width="5.5546875" style="305" customWidth="1"/>
    <col min="15887" max="15896" width="8.88671875" style="305"/>
    <col min="15897" max="15897" width="5.44140625" style="305" customWidth="1"/>
    <col min="15898" max="16129" width="8.88671875" style="305"/>
    <col min="16130" max="16130" width="5.5546875" style="305" customWidth="1"/>
    <col min="16131" max="16140" width="8.88671875" style="305"/>
    <col min="16141" max="16142" width="5.5546875" style="305" customWidth="1"/>
    <col min="16143" max="16152" width="8.88671875" style="305"/>
    <col min="16153" max="16153" width="5.44140625" style="305" customWidth="1"/>
    <col min="16154" max="16384" width="8.88671875" style="305"/>
  </cols>
  <sheetData>
    <row r="1" spans="2:24" s="320" customFormat="1" ht="28.8" customHeight="1" x14ac:dyDescent="0.3">
      <c r="B1" s="319" t="s">
        <v>4428</v>
      </c>
    </row>
    <row r="2" spans="2:24" s="320" customFormat="1" ht="28.8" customHeight="1" x14ac:dyDescent="0.45">
      <c r="B2" s="319" t="s">
        <v>4429</v>
      </c>
      <c r="C2" s="321"/>
      <c r="D2" s="321"/>
      <c r="E2" s="321"/>
      <c r="F2" s="321"/>
    </row>
    <row r="3" spans="2:24" s="320" customFormat="1" ht="28.8" customHeight="1" x14ac:dyDescent="0.3">
      <c r="B3" s="319" t="s">
        <v>4430</v>
      </c>
    </row>
    <row r="4" spans="2:24" s="320" customFormat="1" ht="28.8" customHeight="1" x14ac:dyDescent="0.3">
      <c r="B4" s="319" t="s">
        <v>4446</v>
      </c>
    </row>
    <row r="5" spans="2:24" ht="18" customHeight="1" x14ac:dyDescent="0.2"/>
    <row r="6" spans="2:24" ht="18" customHeight="1" x14ac:dyDescent="0.2"/>
    <row r="7" spans="2:24" ht="18" customHeight="1" x14ac:dyDescent="0.2"/>
    <row r="8" spans="2:24" ht="18" customHeight="1" x14ac:dyDescent="0.2">
      <c r="B8" s="306"/>
      <c r="C8" s="307"/>
      <c r="D8" s="307"/>
      <c r="E8" s="307"/>
      <c r="F8" s="307"/>
      <c r="G8" s="307"/>
      <c r="H8" s="307"/>
      <c r="I8" s="307"/>
      <c r="J8" s="307"/>
      <c r="K8" s="308"/>
      <c r="O8" s="306"/>
      <c r="P8" s="307"/>
      <c r="Q8" s="307"/>
      <c r="R8" s="307"/>
      <c r="S8" s="307"/>
      <c r="T8" s="307"/>
      <c r="U8" s="307"/>
      <c r="V8" s="307"/>
      <c r="W8" s="307"/>
      <c r="X8" s="308"/>
    </row>
    <row r="9" spans="2:24" ht="18" customHeight="1" x14ac:dyDescent="0.2">
      <c r="B9" s="309"/>
      <c r="K9" s="310"/>
      <c r="O9" s="309"/>
      <c r="X9" s="310"/>
    </row>
    <row r="10" spans="2:24" ht="18" customHeight="1" x14ac:dyDescent="0.2">
      <c r="B10" s="309"/>
      <c r="K10" s="310"/>
      <c r="O10" s="309"/>
      <c r="X10" s="310"/>
    </row>
    <row r="11" spans="2:24" ht="18" customHeight="1" x14ac:dyDescent="0.2">
      <c r="B11" s="309"/>
      <c r="K11" s="310"/>
      <c r="O11" s="309"/>
      <c r="X11" s="310"/>
    </row>
    <row r="12" spans="2:24" ht="18" customHeight="1" x14ac:dyDescent="0.2">
      <c r="B12" s="309"/>
      <c r="K12" s="310"/>
      <c r="O12" s="309"/>
      <c r="X12" s="310"/>
    </row>
    <row r="13" spans="2:24" ht="18" customHeight="1" x14ac:dyDescent="0.2">
      <c r="B13" s="309"/>
      <c r="K13" s="310"/>
      <c r="O13" s="309"/>
      <c r="X13" s="310"/>
    </row>
    <row r="14" spans="2:24" ht="18" customHeight="1" x14ac:dyDescent="0.2">
      <c r="B14" s="309"/>
      <c r="K14" s="310"/>
      <c r="O14" s="309"/>
      <c r="X14" s="310"/>
    </row>
    <row r="15" spans="2:24" ht="18" customHeight="1" x14ac:dyDescent="0.2">
      <c r="B15" s="309"/>
      <c r="C15" s="478" t="s">
        <v>4431</v>
      </c>
      <c r="D15" s="478"/>
      <c r="E15" s="478"/>
      <c r="F15" s="478"/>
      <c r="G15" s="478"/>
      <c r="H15" s="478"/>
      <c r="I15" s="478"/>
      <c r="J15" s="478"/>
      <c r="K15" s="310"/>
      <c r="O15" s="309"/>
      <c r="P15" s="478" t="s">
        <v>4431</v>
      </c>
      <c r="Q15" s="478"/>
      <c r="R15" s="478"/>
      <c r="S15" s="478"/>
      <c r="T15" s="478"/>
      <c r="U15" s="478"/>
      <c r="V15" s="478"/>
      <c r="W15" s="478"/>
      <c r="X15" s="310"/>
    </row>
    <row r="16" spans="2:24" ht="18" customHeight="1" x14ac:dyDescent="0.2">
      <c r="B16" s="309"/>
      <c r="C16" s="478"/>
      <c r="D16" s="478"/>
      <c r="E16" s="478"/>
      <c r="F16" s="478"/>
      <c r="G16" s="478"/>
      <c r="H16" s="478"/>
      <c r="I16" s="478"/>
      <c r="J16" s="478"/>
      <c r="K16" s="310"/>
      <c r="O16" s="309"/>
      <c r="P16" s="478"/>
      <c r="Q16" s="478"/>
      <c r="R16" s="478"/>
      <c r="S16" s="478"/>
      <c r="T16" s="478"/>
      <c r="U16" s="478"/>
      <c r="V16" s="478"/>
      <c r="W16" s="478"/>
      <c r="X16" s="310"/>
    </row>
    <row r="17" spans="2:24" ht="18" customHeight="1" x14ac:dyDescent="0.2">
      <c r="B17" s="309"/>
      <c r="C17" s="478"/>
      <c r="D17" s="478"/>
      <c r="E17" s="478"/>
      <c r="F17" s="478"/>
      <c r="G17" s="478"/>
      <c r="H17" s="478"/>
      <c r="I17" s="478"/>
      <c r="J17" s="478"/>
      <c r="K17" s="310"/>
      <c r="O17" s="309"/>
      <c r="P17" s="478"/>
      <c r="Q17" s="478"/>
      <c r="R17" s="478"/>
      <c r="S17" s="478"/>
      <c r="T17" s="478"/>
      <c r="U17" s="478"/>
      <c r="V17" s="478"/>
      <c r="W17" s="478"/>
      <c r="X17" s="310"/>
    </row>
    <row r="18" spans="2:24" ht="18" customHeight="1" x14ac:dyDescent="0.2">
      <c r="B18" s="309"/>
      <c r="C18" s="478"/>
      <c r="D18" s="478"/>
      <c r="E18" s="478"/>
      <c r="F18" s="478"/>
      <c r="G18" s="478"/>
      <c r="H18" s="478"/>
      <c r="I18" s="478"/>
      <c r="J18" s="478"/>
      <c r="K18" s="310"/>
      <c r="O18" s="309"/>
      <c r="P18" s="478"/>
      <c r="Q18" s="478"/>
      <c r="R18" s="478"/>
      <c r="S18" s="478"/>
      <c r="T18" s="478"/>
      <c r="U18" s="478"/>
      <c r="V18" s="478"/>
      <c r="W18" s="478"/>
      <c r="X18" s="310"/>
    </row>
    <row r="19" spans="2:24" ht="18" customHeight="1" x14ac:dyDescent="0.2">
      <c r="B19" s="309"/>
      <c r="K19" s="310"/>
      <c r="O19" s="309"/>
      <c r="X19" s="310"/>
    </row>
    <row r="20" spans="2:24" ht="18" customHeight="1" x14ac:dyDescent="0.2">
      <c r="B20" s="309"/>
      <c r="K20" s="310"/>
      <c r="O20" s="309"/>
      <c r="X20" s="310"/>
    </row>
    <row r="21" spans="2:24" ht="18" customHeight="1" x14ac:dyDescent="0.2">
      <c r="B21" s="309"/>
      <c r="K21" s="310"/>
      <c r="O21" s="309"/>
      <c r="X21" s="310"/>
    </row>
    <row r="22" spans="2:24" ht="18" customHeight="1" x14ac:dyDescent="0.2">
      <c r="B22" s="309"/>
      <c r="C22" s="471" t="s">
        <v>4432</v>
      </c>
      <c r="D22" s="471"/>
      <c r="E22" s="471"/>
      <c r="F22" s="471"/>
      <c r="G22" s="471"/>
      <c r="H22" s="471"/>
      <c r="I22" s="471"/>
      <c r="J22" s="471"/>
      <c r="K22" s="310"/>
      <c r="O22" s="309"/>
      <c r="P22" s="471" t="s">
        <v>4432</v>
      </c>
      <c r="Q22" s="471"/>
      <c r="R22" s="471"/>
      <c r="S22" s="471"/>
      <c r="T22" s="471"/>
      <c r="U22" s="471"/>
      <c r="V22" s="471"/>
      <c r="W22" s="471"/>
      <c r="X22" s="310"/>
    </row>
    <row r="23" spans="2:24" ht="18" customHeight="1" x14ac:dyDescent="0.2">
      <c r="B23" s="309"/>
      <c r="C23" s="471"/>
      <c r="D23" s="471"/>
      <c r="E23" s="471"/>
      <c r="F23" s="471"/>
      <c r="G23" s="471"/>
      <c r="H23" s="471"/>
      <c r="I23" s="471"/>
      <c r="J23" s="471"/>
      <c r="K23" s="310"/>
      <c r="O23" s="309"/>
      <c r="P23" s="471"/>
      <c r="Q23" s="471"/>
      <c r="R23" s="471"/>
      <c r="S23" s="471"/>
      <c r="T23" s="471"/>
      <c r="U23" s="471"/>
      <c r="V23" s="471"/>
      <c r="W23" s="471"/>
      <c r="X23" s="310"/>
    </row>
    <row r="24" spans="2:24" ht="18" customHeight="1" x14ac:dyDescent="0.2">
      <c r="B24" s="309"/>
      <c r="C24" s="311"/>
      <c r="D24" s="311"/>
      <c r="E24" s="311"/>
      <c r="F24" s="311"/>
      <c r="G24" s="311"/>
      <c r="H24" s="311"/>
      <c r="I24" s="311"/>
      <c r="J24" s="311"/>
      <c r="K24" s="310"/>
      <c r="O24" s="309"/>
      <c r="P24" s="311"/>
      <c r="Q24" s="311"/>
      <c r="R24" s="311"/>
      <c r="S24" s="311"/>
      <c r="T24" s="311"/>
      <c r="U24" s="311"/>
      <c r="V24" s="311"/>
      <c r="W24" s="311"/>
      <c r="X24" s="310"/>
    </row>
    <row r="25" spans="2:24" ht="18" customHeight="1" x14ac:dyDescent="0.2">
      <c r="B25" s="472" t="s">
        <v>4433</v>
      </c>
      <c r="C25" s="473"/>
      <c r="D25" s="473"/>
      <c r="E25" s="473"/>
      <c r="F25" s="473"/>
      <c r="G25" s="473"/>
      <c r="H25" s="473"/>
      <c r="I25" s="473"/>
      <c r="J25" s="473"/>
      <c r="K25" s="474"/>
      <c r="L25" s="312"/>
      <c r="M25" s="312"/>
      <c r="O25" s="472" t="s">
        <v>4433</v>
      </c>
      <c r="P25" s="473"/>
      <c r="Q25" s="473"/>
      <c r="R25" s="473"/>
      <c r="S25" s="473"/>
      <c r="T25" s="473"/>
      <c r="U25" s="473"/>
      <c r="V25" s="473"/>
      <c r="W25" s="473"/>
      <c r="X25" s="474"/>
    </row>
    <row r="26" spans="2:24" ht="18" customHeight="1" x14ac:dyDescent="0.2">
      <c r="B26" s="472"/>
      <c r="C26" s="473"/>
      <c r="D26" s="473"/>
      <c r="E26" s="473"/>
      <c r="F26" s="473"/>
      <c r="G26" s="473"/>
      <c r="H26" s="473"/>
      <c r="I26" s="473"/>
      <c r="J26" s="473"/>
      <c r="K26" s="474"/>
      <c r="L26" s="312"/>
      <c r="M26" s="312"/>
      <c r="O26" s="472"/>
      <c r="P26" s="473"/>
      <c r="Q26" s="473"/>
      <c r="R26" s="473"/>
      <c r="S26" s="473"/>
      <c r="T26" s="473"/>
      <c r="U26" s="473"/>
      <c r="V26" s="473"/>
      <c r="W26" s="473"/>
      <c r="X26" s="474"/>
    </row>
    <row r="27" spans="2:24" ht="18" customHeight="1" x14ac:dyDescent="0.2">
      <c r="B27" s="475" t="s">
        <v>4434</v>
      </c>
      <c r="C27" s="476"/>
      <c r="D27" s="476"/>
      <c r="E27" s="476"/>
      <c r="F27" s="476"/>
      <c r="G27" s="476"/>
      <c r="H27" s="476"/>
      <c r="I27" s="476"/>
      <c r="J27" s="476"/>
      <c r="K27" s="477"/>
      <c r="L27" s="312"/>
      <c r="M27" s="312"/>
      <c r="O27" s="475" t="s">
        <v>4434</v>
      </c>
      <c r="P27" s="476"/>
      <c r="Q27" s="476"/>
      <c r="R27" s="476"/>
      <c r="S27" s="476"/>
      <c r="T27" s="476"/>
      <c r="U27" s="476"/>
      <c r="V27" s="476"/>
      <c r="W27" s="476"/>
      <c r="X27" s="477"/>
    </row>
    <row r="28" spans="2:24" ht="18" customHeight="1" x14ac:dyDescent="0.2">
      <c r="B28" s="475"/>
      <c r="C28" s="476"/>
      <c r="D28" s="476"/>
      <c r="E28" s="476"/>
      <c r="F28" s="476"/>
      <c r="G28" s="476"/>
      <c r="H28" s="476"/>
      <c r="I28" s="476"/>
      <c r="J28" s="476"/>
      <c r="K28" s="477"/>
      <c r="L28" s="312"/>
      <c r="M28" s="312"/>
      <c r="O28" s="475"/>
      <c r="P28" s="476"/>
      <c r="Q28" s="476"/>
      <c r="R28" s="476"/>
      <c r="S28" s="476"/>
      <c r="T28" s="476"/>
      <c r="U28" s="476"/>
      <c r="V28" s="476"/>
      <c r="W28" s="476"/>
      <c r="X28" s="477"/>
    </row>
    <row r="29" spans="2:24" ht="18" customHeight="1" x14ac:dyDescent="0.2">
      <c r="B29" s="475"/>
      <c r="C29" s="476"/>
      <c r="D29" s="476"/>
      <c r="E29" s="476"/>
      <c r="F29" s="476"/>
      <c r="G29" s="476"/>
      <c r="H29" s="476"/>
      <c r="I29" s="476"/>
      <c r="J29" s="476"/>
      <c r="K29" s="477"/>
      <c r="L29" s="312"/>
      <c r="M29" s="312"/>
      <c r="O29" s="475"/>
      <c r="P29" s="476"/>
      <c r="Q29" s="476"/>
      <c r="R29" s="476"/>
      <c r="S29" s="476"/>
      <c r="T29" s="476"/>
      <c r="U29" s="476"/>
      <c r="V29" s="476"/>
      <c r="W29" s="476"/>
      <c r="X29" s="477"/>
    </row>
    <row r="30" spans="2:24" ht="18" customHeight="1" x14ac:dyDescent="0.2">
      <c r="B30" s="475"/>
      <c r="C30" s="476"/>
      <c r="D30" s="476"/>
      <c r="E30" s="476"/>
      <c r="F30" s="476"/>
      <c r="G30" s="476"/>
      <c r="H30" s="476"/>
      <c r="I30" s="476"/>
      <c r="J30" s="476"/>
      <c r="K30" s="477"/>
      <c r="L30" s="312"/>
      <c r="M30" s="312"/>
      <c r="O30" s="475"/>
      <c r="P30" s="476"/>
      <c r="Q30" s="476"/>
      <c r="R30" s="476"/>
      <c r="S30" s="476"/>
      <c r="T30" s="476"/>
      <c r="U30" s="476"/>
      <c r="V30" s="476"/>
      <c r="W30" s="476"/>
      <c r="X30" s="477"/>
    </row>
    <row r="31" spans="2:24" ht="18" customHeight="1" x14ac:dyDescent="0.2">
      <c r="B31" s="309"/>
      <c r="K31" s="310"/>
      <c r="O31" s="309"/>
      <c r="X31" s="310"/>
    </row>
    <row r="32" spans="2:24" ht="18" customHeight="1" x14ac:dyDescent="0.2">
      <c r="B32" s="309"/>
      <c r="K32" s="310"/>
      <c r="O32" s="309"/>
      <c r="X32" s="310"/>
    </row>
    <row r="33" spans="2:24" ht="18" customHeight="1" x14ac:dyDescent="0.2">
      <c r="B33" s="309"/>
      <c r="K33" s="310"/>
      <c r="O33" s="309"/>
      <c r="X33" s="310"/>
    </row>
    <row r="34" spans="2:24" ht="18" customHeight="1" x14ac:dyDescent="0.2">
      <c r="B34" s="309"/>
      <c r="C34" s="479" t="s">
        <v>4435</v>
      </c>
      <c r="D34" s="479"/>
      <c r="E34" s="479"/>
      <c r="F34" s="479"/>
      <c r="G34" s="479"/>
      <c r="H34" s="479"/>
      <c r="I34" s="479"/>
      <c r="J34" s="479"/>
      <c r="K34" s="310"/>
      <c r="O34" s="309"/>
      <c r="P34" s="480" t="s">
        <v>4436</v>
      </c>
      <c r="Q34" s="480"/>
      <c r="R34" s="480"/>
      <c r="S34" s="480"/>
      <c r="T34" s="480"/>
      <c r="U34" s="480"/>
      <c r="V34" s="480"/>
      <c r="W34" s="480"/>
      <c r="X34" s="310"/>
    </row>
    <row r="35" spans="2:24" ht="18" customHeight="1" x14ac:dyDescent="0.2">
      <c r="B35" s="309"/>
      <c r="C35" s="479"/>
      <c r="D35" s="479"/>
      <c r="E35" s="479"/>
      <c r="F35" s="479"/>
      <c r="G35" s="479"/>
      <c r="H35" s="479"/>
      <c r="I35" s="479"/>
      <c r="J35" s="479"/>
      <c r="K35" s="310"/>
      <c r="O35" s="309"/>
      <c r="P35" s="480"/>
      <c r="Q35" s="480"/>
      <c r="R35" s="480"/>
      <c r="S35" s="480"/>
      <c r="T35" s="480"/>
      <c r="U35" s="480"/>
      <c r="V35" s="480"/>
      <c r="W35" s="480"/>
      <c r="X35" s="310"/>
    </row>
    <row r="36" spans="2:24" ht="18" customHeight="1" x14ac:dyDescent="0.2">
      <c r="B36" s="309"/>
      <c r="C36" s="479"/>
      <c r="D36" s="479"/>
      <c r="E36" s="479"/>
      <c r="F36" s="479"/>
      <c r="G36" s="479"/>
      <c r="H36" s="479"/>
      <c r="I36" s="479"/>
      <c r="J36" s="479"/>
      <c r="K36" s="310"/>
      <c r="O36" s="309"/>
      <c r="P36" s="480"/>
      <c r="Q36" s="480"/>
      <c r="R36" s="480"/>
      <c r="S36" s="480"/>
      <c r="T36" s="480"/>
      <c r="U36" s="480"/>
      <c r="V36" s="480"/>
      <c r="W36" s="480"/>
      <c r="X36" s="310"/>
    </row>
    <row r="37" spans="2:24" ht="18" customHeight="1" x14ac:dyDescent="0.2">
      <c r="B37" s="309"/>
      <c r="C37" s="479"/>
      <c r="D37" s="479"/>
      <c r="E37" s="479"/>
      <c r="F37" s="479"/>
      <c r="G37" s="479"/>
      <c r="H37" s="479"/>
      <c r="I37" s="479"/>
      <c r="J37" s="479"/>
      <c r="K37" s="310"/>
      <c r="O37" s="309"/>
      <c r="P37" s="480"/>
      <c r="Q37" s="480"/>
      <c r="R37" s="480"/>
      <c r="S37" s="480"/>
      <c r="T37" s="480"/>
      <c r="U37" s="480"/>
      <c r="V37" s="480"/>
      <c r="W37" s="480"/>
      <c r="X37" s="310"/>
    </row>
    <row r="38" spans="2:24" ht="18" customHeight="1" x14ac:dyDescent="0.2">
      <c r="B38" s="309"/>
      <c r="C38" s="479"/>
      <c r="D38" s="479"/>
      <c r="E38" s="479"/>
      <c r="F38" s="479"/>
      <c r="G38" s="479"/>
      <c r="H38" s="479"/>
      <c r="I38" s="479"/>
      <c r="J38" s="479"/>
      <c r="K38" s="310"/>
      <c r="O38" s="309"/>
      <c r="P38" s="480"/>
      <c r="Q38" s="480"/>
      <c r="R38" s="480"/>
      <c r="S38" s="480"/>
      <c r="T38" s="480"/>
      <c r="U38" s="480"/>
      <c r="V38" s="480"/>
      <c r="W38" s="480"/>
      <c r="X38" s="310"/>
    </row>
    <row r="39" spans="2:24" ht="18" customHeight="1" x14ac:dyDescent="0.2">
      <c r="B39" s="309"/>
      <c r="C39" s="479"/>
      <c r="D39" s="479"/>
      <c r="E39" s="479"/>
      <c r="F39" s="479"/>
      <c r="G39" s="479"/>
      <c r="H39" s="479"/>
      <c r="I39" s="479"/>
      <c r="J39" s="479"/>
      <c r="K39" s="310"/>
      <c r="O39" s="309"/>
      <c r="P39" s="480"/>
      <c r="Q39" s="480"/>
      <c r="R39" s="480"/>
      <c r="S39" s="480"/>
      <c r="T39" s="480"/>
      <c r="U39" s="480"/>
      <c r="V39" s="480"/>
      <c r="W39" s="480"/>
      <c r="X39" s="310"/>
    </row>
    <row r="40" spans="2:24" ht="18" customHeight="1" x14ac:dyDescent="0.2">
      <c r="B40" s="309"/>
      <c r="C40" s="479"/>
      <c r="D40" s="479"/>
      <c r="E40" s="479"/>
      <c r="F40" s="479"/>
      <c r="G40" s="479"/>
      <c r="H40" s="479"/>
      <c r="I40" s="479"/>
      <c r="J40" s="479"/>
      <c r="K40" s="310"/>
      <c r="O40" s="309"/>
      <c r="P40" s="480"/>
      <c r="Q40" s="480"/>
      <c r="R40" s="480"/>
      <c r="S40" s="480"/>
      <c r="T40" s="480"/>
      <c r="U40" s="480"/>
      <c r="V40" s="480"/>
      <c r="W40" s="480"/>
      <c r="X40" s="310"/>
    </row>
    <row r="41" spans="2:24" ht="18" customHeight="1" x14ac:dyDescent="0.2">
      <c r="B41" s="309"/>
      <c r="K41" s="310"/>
      <c r="O41" s="309"/>
      <c r="X41" s="310"/>
    </row>
    <row r="42" spans="2:24" ht="18" customHeight="1" x14ac:dyDescent="0.2">
      <c r="B42" s="309"/>
      <c r="K42" s="310"/>
      <c r="O42" s="309"/>
      <c r="X42" s="310"/>
    </row>
    <row r="43" spans="2:24" ht="18" customHeight="1" x14ac:dyDescent="0.2">
      <c r="B43" s="309"/>
      <c r="K43" s="310"/>
      <c r="O43" s="309"/>
      <c r="X43" s="310"/>
    </row>
    <row r="44" spans="2:24" ht="18" customHeight="1" x14ac:dyDescent="0.2">
      <c r="B44" s="309"/>
      <c r="K44" s="310"/>
      <c r="O44" s="309"/>
      <c r="X44" s="310"/>
    </row>
    <row r="45" spans="2:24" ht="18" customHeight="1" x14ac:dyDescent="0.2">
      <c r="B45" s="309"/>
      <c r="K45" s="310"/>
      <c r="O45" s="309"/>
      <c r="X45" s="310"/>
    </row>
    <row r="46" spans="2:24" ht="18" customHeight="1" x14ac:dyDescent="0.2">
      <c r="B46" s="309"/>
      <c r="C46" s="470" t="s">
        <v>4437</v>
      </c>
      <c r="D46" s="470"/>
      <c r="E46" s="470"/>
      <c r="F46" s="470"/>
      <c r="G46" s="470"/>
      <c r="H46" s="470"/>
      <c r="I46" s="470"/>
      <c r="J46" s="470"/>
      <c r="K46" s="310"/>
      <c r="O46" s="309"/>
      <c r="P46" s="470" t="s">
        <v>4437</v>
      </c>
      <c r="Q46" s="470"/>
      <c r="R46" s="470"/>
      <c r="S46" s="470"/>
      <c r="T46" s="470"/>
      <c r="U46" s="470"/>
      <c r="V46" s="470"/>
      <c r="W46" s="470"/>
      <c r="X46" s="310"/>
    </row>
    <row r="47" spans="2:24" ht="18" customHeight="1" x14ac:dyDescent="0.2">
      <c r="B47" s="309"/>
      <c r="C47" s="470"/>
      <c r="D47" s="470"/>
      <c r="E47" s="470"/>
      <c r="F47" s="470"/>
      <c r="G47" s="470"/>
      <c r="H47" s="470"/>
      <c r="I47" s="470"/>
      <c r="J47" s="470"/>
      <c r="K47" s="310"/>
      <c r="O47" s="309"/>
      <c r="P47" s="470"/>
      <c r="Q47" s="470"/>
      <c r="R47" s="470"/>
      <c r="S47" s="470"/>
      <c r="T47" s="470"/>
      <c r="U47" s="470"/>
      <c r="V47" s="470"/>
      <c r="W47" s="470"/>
      <c r="X47" s="310"/>
    </row>
    <row r="48" spans="2:24" ht="18" customHeight="1" x14ac:dyDescent="0.2">
      <c r="B48" s="309"/>
      <c r="C48" s="470"/>
      <c r="D48" s="470"/>
      <c r="E48" s="470"/>
      <c r="F48" s="470"/>
      <c r="G48" s="470"/>
      <c r="H48" s="470"/>
      <c r="I48" s="470"/>
      <c r="J48" s="470"/>
      <c r="K48" s="310"/>
      <c r="O48" s="309"/>
      <c r="P48" s="470"/>
      <c r="Q48" s="470"/>
      <c r="R48" s="470"/>
      <c r="S48" s="470"/>
      <c r="T48" s="470"/>
      <c r="U48" s="470"/>
      <c r="V48" s="470"/>
      <c r="W48" s="470"/>
      <c r="X48" s="310"/>
    </row>
    <row r="49" spans="2:24" ht="30.6" x14ac:dyDescent="0.2">
      <c r="B49" s="313"/>
      <c r="C49" s="312"/>
      <c r="D49" s="312"/>
      <c r="E49" s="312"/>
      <c r="F49" s="312"/>
      <c r="G49" s="312"/>
      <c r="H49" s="312"/>
      <c r="I49" s="312"/>
      <c r="J49" s="312"/>
      <c r="K49" s="314"/>
      <c r="L49" s="312"/>
      <c r="M49" s="312"/>
      <c r="O49" s="313"/>
      <c r="P49" s="312"/>
      <c r="Q49" s="312"/>
      <c r="R49" s="312"/>
      <c r="S49" s="312"/>
      <c r="T49" s="312"/>
      <c r="U49" s="312"/>
      <c r="V49" s="312"/>
      <c r="W49" s="312"/>
      <c r="X49" s="314"/>
    </row>
    <row r="50" spans="2:24" ht="24.75" customHeight="1" x14ac:dyDescent="0.2">
      <c r="B50" s="313"/>
      <c r="C50" s="312"/>
      <c r="D50" s="312"/>
      <c r="E50" s="312"/>
      <c r="F50" s="464" t="s">
        <v>4438</v>
      </c>
      <c r="G50" s="464"/>
      <c r="H50" s="464"/>
      <c r="I50" s="464"/>
      <c r="J50" s="464"/>
      <c r="K50" s="314"/>
      <c r="L50" s="312"/>
      <c r="M50" s="312"/>
      <c r="O50" s="313"/>
      <c r="P50" s="312"/>
      <c r="Q50" s="312"/>
      <c r="R50" s="312"/>
      <c r="S50" s="464" t="s">
        <v>4438</v>
      </c>
      <c r="T50" s="464"/>
      <c r="U50" s="464"/>
      <c r="V50" s="464"/>
      <c r="W50" s="464"/>
      <c r="X50" s="314"/>
    </row>
    <row r="51" spans="2:24" ht="30.6" x14ac:dyDescent="0.2">
      <c r="B51" s="313"/>
      <c r="C51" s="312"/>
      <c r="D51" s="312"/>
      <c r="E51" s="312"/>
      <c r="F51" s="464"/>
      <c r="G51" s="464"/>
      <c r="H51" s="464"/>
      <c r="I51" s="464"/>
      <c r="J51" s="464"/>
      <c r="K51" s="314"/>
      <c r="L51" s="312"/>
      <c r="M51" s="312"/>
      <c r="O51" s="313"/>
      <c r="P51" s="312"/>
      <c r="Q51" s="312"/>
      <c r="R51" s="312"/>
      <c r="S51" s="464"/>
      <c r="T51" s="464"/>
      <c r="U51" s="464"/>
      <c r="V51" s="464"/>
      <c r="W51" s="464"/>
      <c r="X51" s="314"/>
    </row>
    <row r="52" spans="2:24" ht="30.6" x14ac:dyDescent="0.2">
      <c r="B52" s="313"/>
      <c r="C52" s="312"/>
      <c r="D52" s="312"/>
      <c r="E52" s="312"/>
      <c r="F52" s="312"/>
      <c r="G52" s="312"/>
      <c r="H52" s="312"/>
      <c r="I52" s="312"/>
      <c r="J52" s="312"/>
      <c r="K52" s="314"/>
      <c r="L52" s="312"/>
      <c r="M52" s="312"/>
      <c r="O52" s="313"/>
      <c r="P52" s="312"/>
      <c r="Q52" s="312"/>
      <c r="R52" s="312"/>
      <c r="S52" s="312"/>
      <c r="T52" s="312"/>
      <c r="U52" s="312"/>
      <c r="V52" s="312"/>
      <c r="W52" s="312"/>
      <c r="X52" s="314"/>
    </row>
    <row r="53" spans="2:24" ht="30.6" x14ac:dyDescent="0.2">
      <c r="B53" s="313"/>
      <c r="C53" s="312"/>
      <c r="D53" s="312"/>
      <c r="E53" s="312"/>
      <c r="F53" s="312"/>
      <c r="G53" s="312"/>
      <c r="H53" s="312"/>
      <c r="I53" s="312"/>
      <c r="J53" s="312"/>
      <c r="K53" s="314"/>
      <c r="L53" s="312"/>
      <c r="M53" s="312"/>
      <c r="O53" s="313"/>
      <c r="P53" s="312"/>
      <c r="Q53" s="312"/>
      <c r="R53" s="312"/>
      <c r="S53" s="312"/>
      <c r="T53" s="312"/>
      <c r="U53" s="312"/>
      <c r="V53" s="312"/>
      <c r="W53" s="312"/>
      <c r="X53" s="314"/>
    </row>
    <row r="54" spans="2:24" ht="30.6" x14ac:dyDescent="0.2">
      <c r="B54" s="313"/>
      <c r="C54" s="312"/>
      <c r="D54" s="312"/>
      <c r="E54" s="312"/>
      <c r="F54" s="312"/>
      <c r="G54" s="312"/>
      <c r="H54" s="312"/>
      <c r="I54" s="312"/>
      <c r="J54" s="312"/>
      <c r="K54" s="314"/>
      <c r="L54" s="312"/>
      <c r="M54" s="312"/>
      <c r="O54" s="313"/>
      <c r="P54" s="312"/>
      <c r="Q54" s="312"/>
      <c r="R54" s="312"/>
      <c r="S54" s="312"/>
      <c r="T54" s="312"/>
      <c r="U54" s="312"/>
      <c r="V54" s="312"/>
      <c r="W54" s="312"/>
      <c r="X54" s="314"/>
    </row>
    <row r="55" spans="2:24" ht="24.75" customHeight="1" x14ac:dyDescent="0.2">
      <c r="B55" s="313"/>
      <c r="C55" s="466" t="s">
        <v>4439</v>
      </c>
      <c r="D55" s="466"/>
      <c r="E55" s="464"/>
      <c r="F55" s="464"/>
      <c r="G55" s="464"/>
      <c r="H55" s="464"/>
      <c r="I55" s="464"/>
      <c r="J55" s="464"/>
      <c r="K55" s="314"/>
      <c r="L55" s="312"/>
      <c r="M55" s="312"/>
      <c r="O55" s="313"/>
      <c r="P55" s="466" t="s">
        <v>4439</v>
      </c>
      <c r="Q55" s="466"/>
      <c r="R55" s="464"/>
      <c r="S55" s="464"/>
      <c r="T55" s="464"/>
      <c r="U55" s="464"/>
      <c r="V55" s="464"/>
      <c r="W55" s="464"/>
      <c r="X55" s="314"/>
    </row>
    <row r="56" spans="2:24" ht="31.2" thickBot="1" x14ac:dyDescent="0.25">
      <c r="B56" s="313"/>
      <c r="C56" s="467"/>
      <c r="D56" s="467"/>
      <c r="E56" s="465"/>
      <c r="F56" s="465"/>
      <c r="G56" s="465"/>
      <c r="H56" s="465"/>
      <c r="I56" s="465"/>
      <c r="J56" s="465"/>
      <c r="K56" s="314"/>
      <c r="L56" s="312"/>
      <c r="M56" s="312"/>
      <c r="O56" s="313"/>
      <c r="P56" s="467"/>
      <c r="Q56" s="467"/>
      <c r="R56" s="465"/>
      <c r="S56" s="465"/>
      <c r="T56" s="465"/>
      <c r="U56" s="465"/>
      <c r="V56" s="465"/>
      <c r="W56" s="465"/>
      <c r="X56" s="314"/>
    </row>
    <row r="57" spans="2:24" ht="30.6" x14ac:dyDescent="0.2">
      <c r="B57" s="313"/>
      <c r="C57" s="315"/>
      <c r="D57" s="315"/>
      <c r="E57" s="312"/>
      <c r="F57" s="312"/>
      <c r="G57" s="312"/>
      <c r="H57" s="312"/>
      <c r="I57" s="312"/>
      <c r="J57" s="312"/>
      <c r="K57" s="314"/>
      <c r="L57" s="312"/>
      <c r="M57" s="312"/>
      <c r="O57" s="313"/>
      <c r="P57" s="312"/>
      <c r="Q57" s="312"/>
      <c r="R57" s="312"/>
      <c r="S57" s="312"/>
      <c r="T57" s="312"/>
      <c r="U57" s="312"/>
      <c r="V57" s="312"/>
      <c r="W57" s="312"/>
      <c r="X57" s="314"/>
    </row>
    <row r="58" spans="2:24" ht="30.6" customHeight="1" x14ac:dyDescent="0.2">
      <c r="B58" s="313"/>
      <c r="C58" s="463" t="s">
        <v>4440</v>
      </c>
      <c r="D58" s="463"/>
      <c r="E58" s="463"/>
      <c r="F58" s="463"/>
      <c r="G58" s="463"/>
      <c r="H58" s="463"/>
      <c r="I58" s="463"/>
      <c r="J58" s="463"/>
      <c r="K58" s="314"/>
      <c r="L58" s="312"/>
      <c r="M58" s="312"/>
      <c r="O58" s="313"/>
      <c r="P58" s="463" t="s">
        <v>4441</v>
      </c>
      <c r="Q58" s="463"/>
      <c r="R58" s="463"/>
      <c r="S58" s="463"/>
      <c r="T58" s="463"/>
      <c r="U58" s="463"/>
      <c r="V58" s="463"/>
      <c r="W58" s="463"/>
      <c r="X58" s="314"/>
    </row>
    <row r="59" spans="2:24" ht="30.6" x14ac:dyDescent="0.2">
      <c r="B59" s="313"/>
      <c r="C59" s="463"/>
      <c r="D59" s="463"/>
      <c r="E59" s="463"/>
      <c r="F59" s="463"/>
      <c r="G59" s="463"/>
      <c r="H59" s="463"/>
      <c r="I59" s="463"/>
      <c r="J59" s="463"/>
      <c r="K59" s="314"/>
      <c r="L59" s="312"/>
      <c r="M59" s="312"/>
      <c r="O59" s="313"/>
      <c r="P59" s="463"/>
      <c r="Q59" s="463"/>
      <c r="R59" s="463"/>
      <c r="S59" s="463"/>
      <c r="T59" s="463"/>
      <c r="U59" s="463"/>
      <c r="V59" s="463"/>
      <c r="W59" s="463"/>
      <c r="X59" s="314"/>
    </row>
    <row r="60" spans="2:24" ht="30.6" x14ac:dyDescent="0.2">
      <c r="B60" s="313"/>
      <c r="C60" s="463"/>
      <c r="D60" s="463"/>
      <c r="E60" s="463"/>
      <c r="F60" s="463"/>
      <c r="G60" s="463"/>
      <c r="H60" s="463"/>
      <c r="I60" s="463"/>
      <c r="J60" s="463"/>
      <c r="K60" s="314"/>
      <c r="L60" s="312"/>
      <c r="M60" s="312"/>
      <c r="O60" s="313"/>
      <c r="P60" s="463"/>
      <c r="Q60" s="463"/>
      <c r="R60" s="463"/>
      <c r="S60" s="463"/>
      <c r="T60" s="463"/>
      <c r="U60" s="463"/>
      <c r="V60" s="463"/>
      <c r="W60" s="463"/>
      <c r="X60" s="314"/>
    </row>
    <row r="61" spans="2:24" ht="30.6" x14ac:dyDescent="0.2">
      <c r="B61" s="313"/>
      <c r="C61" s="463"/>
      <c r="D61" s="463"/>
      <c r="E61" s="463"/>
      <c r="F61" s="463"/>
      <c r="G61" s="463"/>
      <c r="H61" s="463"/>
      <c r="I61" s="463"/>
      <c r="J61" s="463"/>
      <c r="K61" s="314"/>
      <c r="L61" s="312"/>
      <c r="M61" s="312"/>
      <c r="O61" s="313"/>
      <c r="P61" s="463"/>
      <c r="Q61" s="463"/>
      <c r="R61" s="463"/>
      <c r="S61" s="463"/>
      <c r="T61" s="463"/>
      <c r="U61" s="463"/>
      <c r="V61" s="463"/>
      <c r="W61" s="463"/>
      <c r="X61" s="314"/>
    </row>
    <row r="62" spans="2:24" ht="30.6" customHeight="1" x14ac:dyDescent="0.2">
      <c r="B62" s="313"/>
      <c r="C62" s="463" t="s">
        <v>4442</v>
      </c>
      <c r="D62" s="463"/>
      <c r="E62" s="463"/>
      <c r="F62" s="463"/>
      <c r="G62" s="463"/>
      <c r="H62" s="463"/>
      <c r="I62" s="463"/>
      <c r="J62" s="463"/>
      <c r="K62" s="314"/>
      <c r="L62" s="312"/>
      <c r="M62" s="312"/>
      <c r="O62" s="313"/>
      <c r="P62" s="463" t="s">
        <v>4442</v>
      </c>
      <c r="Q62" s="463"/>
      <c r="R62" s="463"/>
      <c r="S62" s="463"/>
      <c r="T62" s="463"/>
      <c r="U62" s="463"/>
      <c r="V62" s="463"/>
      <c r="W62" s="463"/>
      <c r="X62" s="314"/>
    </row>
    <row r="63" spans="2:24" ht="18" customHeight="1" x14ac:dyDescent="0.2">
      <c r="B63" s="309"/>
      <c r="C63" s="463"/>
      <c r="D63" s="463"/>
      <c r="E63" s="463"/>
      <c r="F63" s="463"/>
      <c r="G63" s="463"/>
      <c r="H63" s="463"/>
      <c r="I63" s="463"/>
      <c r="J63" s="463"/>
      <c r="K63" s="310"/>
      <c r="O63" s="309"/>
      <c r="P63" s="463"/>
      <c r="Q63" s="463"/>
      <c r="R63" s="463"/>
      <c r="S63" s="463"/>
      <c r="T63" s="463"/>
      <c r="U63" s="463"/>
      <c r="V63" s="463"/>
      <c r="W63" s="463"/>
      <c r="X63" s="310"/>
    </row>
    <row r="64" spans="2:24" ht="18" customHeight="1" x14ac:dyDescent="0.2">
      <c r="B64" s="309"/>
      <c r="C64" s="463"/>
      <c r="D64" s="463"/>
      <c r="E64" s="463"/>
      <c r="F64" s="463"/>
      <c r="G64" s="463"/>
      <c r="H64" s="463"/>
      <c r="I64" s="463"/>
      <c r="J64" s="463"/>
      <c r="K64" s="310"/>
      <c r="O64" s="309"/>
      <c r="P64" s="463"/>
      <c r="Q64" s="463"/>
      <c r="R64" s="463"/>
      <c r="S64" s="463"/>
      <c r="T64" s="463"/>
      <c r="U64" s="463"/>
      <c r="V64" s="463"/>
      <c r="W64" s="463"/>
      <c r="X64" s="310"/>
    </row>
    <row r="65" spans="2:24" ht="18" customHeight="1" x14ac:dyDescent="0.2">
      <c r="B65" s="316"/>
      <c r="C65" s="317"/>
      <c r="D65" s="317"/>
      <c r="E65" s="317"/>
      <c r="F65" s="317"/>
      <c r="G65" s="317"/>
      <c r="H65" s="317"/>
      <c r="I65" s="317"/>
      <c r="J65" s="317"/>
      <c r="K65" s="318"/>
      <c r="O65" s="316"/>
      <c r="P65" s="317"/>
      <c r="Q65" s="317"/>
      <c r="R65" s="317"/>
      <c r="S65" s="317"/>
      <c r="T65" s="317"/>
      <c r="U65" s="317"/>
      <c r="V65" s="317"/>
      <c r="W65" s="317"/>
      <c r="X65" s="318"/>
    </row>
    <row r="66" spans="2:24" ht="18" customHeight="1" x14ac:dyDescent="0.2"/>
    <row r="67" spans="2:24" ht="18" customHeight="1" x14ac:dyDescent="0.2"/>
    <row r="68" spans="2:24" ht="18" customHeight="1" x14ac:dyDescent="0.2">
      <c r="B68" s="306"/>
      <c r="C68" s="307"/>
      <c r="D68" s="307"/>
      <c r="E68" s="307"/>
      <c r="F68" s="307"/>
      <c r="G68" s="307"/>
      <c r="H68" s="307"/>
      <c r="I68" s="307"/>
      <c r="J68" s="307"/>
      <c r="K68" s="308"/>
      <c r="O68" s="306"/>
      <c r="P68" s="307"/>
      <c r="Q68" s="307"/>
      <c r="R68" s="307"/>
      <c r="S68" s="307"/>
      <c r="T68" s="307"/>
      <c r="U68" s="307"/>
      <c r="V68" s="307"/>
      <c r="W68" s="307"/>
      <c r="X68" s="308"/>
    </row>
    <row r="69" spans="2:24" ht="18" customHeight="1" x14ac:dyDescent="0.2">
      <c r="B69" s="309"/>
      <c r="K69" s="310"/>
      <c r="O69" s="309"/>
      <c r="X69" s="310"/>
    </row>
    <row r="70" spans="2:24" ht="18" customHeight="1" x14ac:dyDescent="0.2">
      <c r="B70" s="309"/>
      <c r="K70" s="310"/>
      <c r="O70" s="309"/>
      <c r="X70" s="310"/>
    </row>
    <row r="71" spans="2:24" ht="18" customHeight="1" x14ac:dyDescent="0.2">
      <c r="B71" s="309"/>
      <c r="K71" s="310"/>
      <c r="O71" s="309"/>
      <c r="X71" s="310"/>
    </row>
    <row r="72" spans="2:24" ht="18" customHeight="1" x14ac:dyDescent="0.2">
      <c r="B72" s="309"/>
      <c r="K72" s="310"/>
      <c r="O72" s="309"/>
      <c r="X72" s="310"/>
    </row>
    <row r="73" spans="2:24" ht="18" customHeight="1" x14ac:dyDescent="0.2">
      <c r="B73" s="309"/>
      <c r="K73" s="310"/>
      <c r="O73" s="309"/>
      <c r="X73" s="310"/>
    </row>
    <row r="74" spans="2:24" ht="18" customHeight="1" x14ac:dyDescent="0.2">
      <c r="B74" s="309"/>
      <c r="K74" s="310"/>
      <c r="O74" s="309"/>
      <c r="X74" s="310"/>
    </row>
    <row r="75" spans="2:24" ht="18" customHeight="1" x14ac:dyDescent="0.2">
      <c r="B75" s="309"/>
      <c r="C75" s="478" t="s">
        <v>4431</v>
      </c>
      <c r="D75" s="478"/>
      <c r="E75" s="478"/>
      <c r="F75" s="478"/>
      <c r="G75" s="478"/>
      <c r="H75" s="478"/>
      <c r="I75" s="478"/>
      <c r="J75" s="478"/>
      <c r="K75" s="310"/>
      <c r="O75" s="309"/>
      <c r="P75" s="478" t="s">
        <v>4431</v>
      </c>
      <c r="Q75" s="478"/>
      <c r="R75" s="478"/>
      <c r="S75" s="478"/>
      <c r="T75" s="478"/>
      <c r="U75" s="478"/>
      <c r="V75" s="478"/>
      <c r="W75" s="478"/>
      <c r="X75" s="310"/>
    </row>
    <row r="76" spans="2:24" ht="18" customHeight="1" x14ac:dyDescent="0.2">
      <c r="B76" s="309"/>
      <c r="C76" s="478"/>
      <c r="D76" s="478"/>
      <c r="E76" s="478"/>
      <c r="F76" s="478"/>
      <c r="G76" s="478"/>
      <c r="H76" s="478"/>
      <c r="I76" s="478"/>
      <c r="J76" s="478"/>
      <c r="K76" s="310"/>
      <c r="O76" s="309"/>
      <c r="P76" s="478"/>
      <c r="Q76" s="478"/>
      <c r="R76" s="478"/>
      <c r="S76" s="478"/>
      <c r="T76" s="478"/>
      <c r="U76" s="478"/>
      <c r="V76" s="478"/>
      <c r="W76" s="478"/>
      <c r="X76" s="310"/>
    </row>
    <row r="77" spans="2:24" ht="18" customHeight="1" x14ac:dyDescent="0.2">
      <c r="B77" s="309"/>
      <c r="C77" s="478"/>
      <c r="D77" s="478"/>
      <c r="E77" s="478"/>
      <c r="F77" s="478"/>
      <c r="G77" s="478"/>
      <c r="H77" s="478"/>
      <c r="I77" s="478"/>
      <c r="J77" s="478"/>
      <c r="K77" s="310"/>
      <c r="O77" s="309"/>
      <c r="P77" s="478"/>
      <c r="Q77" s="478"/>
      <c r="R77" s="478"/>
      <c r="S77" s="478"/>
      <c r="T77" s="478"/>
      <c r="U77" s="478"/>
      <c r="V77" s="478"/>
      <c r="W77" s="478"/>
      <c r="X77" s="310"/>
    </row>
    <row r="78" spans="2:24" ht="18" customHeight="1" x14ac:dyDescent="0.2">
      <c r="B78" s="309"/>
      <c r="C78" s="478"/>
      <c r="D78" s="478"/>
      <c r="E78" s="478"/>
      <c r="F78" s="478"/>
      <c r="G78" s="478"/>
      <c r="H78" s="478"/>
      <c r="I78" s="478"/>
      <c r="J78" s="478"/>
      <c r="K78" s="310"/>
      <c r="O78" s="309"/>
      <c r="P78" s="478"/>
      <c r="Q78" s="478"/>
      <c r="R78" s="478"/>
      <c r="S78" s="478"/>
      <c r="T78" s="478"/>
      <c r="U78" s="478"/>
      <c r="V78" s="478"/>
      <c r="W78" s="478"/>
      <c r="X78" s="310"/>
    </row>
    <row r="79" spans="2:24" ht="18" customHeight="1" x14ac:dyDescent="0.2">
      <c r="B79" s="309"/>
      <c r="K79" s="310"/>
      <c r="O79" s="309"/>
      <c r="X79" s="310"/>
    </row>
    <row r="80" spans="2:24" ht="18" customHeight="1" x14ac:dyDescent="0.2">
      <c r="B80" s="309"/>
      <c r="K80" s="310"/>
      <c r="O80" s="309"/>
      <c r="X80" s="310"/>
    </row>
    <row r="81" spans="2:24" ht="18" customHeight="1" x14ac:dyDescent="0.2">
      <c r="B81" s="309"/>
      <c r="K81" s="310"/>
      <c r="O81" s="309"/>
      <c r="X81" s="310"/>
    </row>
    <row r="82" spans="2:24" ht="18" customHeight="1" x14ac:dyDescent="0.2">
      <c r="B82" s="309"/>
      <c r="C82" s="471" t="s">
        <v>4432</v>
      </c>
      <c r="D82" s="471"/>
      <c r="E82" s="471"/>
      <c r="F82" s="471"/>
      <c r="G82" s="471"/>
      <c r="H82" s="471"/>
      <c r="I82" s="471"/>
      <c r="J82" s="471"/>
      <c r="K82" s="310"/>
      <c r="O82" s="309"/>
      <c r="P82" s="471" t="s">
        <v>4432</v>
      </c>
      <c r="Q82" s="471"/>
      <c r="R82" s="471"/>
      <c r="S82" s="471"/>
      <c r="T82" s="471"/>
      <c r="U82" s="471"/>
      <c r="V82" s="471"/>
      <c r="W82" s="471"/>
      <c r="X82" s="310"/>
    </row>
    <row r="83" spans="2:24" ht="18" customHeight="1" x14ac:dyDescent="0.2">
      <c r="B83" s="309"/>
      <c r="C83" s="471"/>
      <c r="D83" s="471"/>
      <c r="E83" s="471"/>
      <c r="F83" s="471"/>
      <c r="G83" s="471"/>
      <c r="H83" s="471"/>
      <c r="I83" s="471"/>
      <c r="J83" s="471"/>
      <c r="K83" s="310"/>
      <c r="O83" s="309"/>
      <c r="P83" s="471"/>
      <c r="Q83" s="471"/>
      <c r="R83" s="471"/>
      <c r="S83" s="471"/>
      <c r="T83" s="471"/>
      <c r="U83" s="471"/>
      <c r="V83" s="471"/>
      <c r="W83" s="471"/>
      <c r="X83" s="310"/>
    </row>
    <row r="84" spans="2:24" ht="18" customHeight="1" x14ac:dyDescent="0.2">
      <c r="B84" s="309"/>
      <c r="C84" s="311"/>
      <c r="D84" s="311"/>
      <c r="E84" s="311"/>
      <c r="F84" s="311"/>
      <c r="G84" s="311"/>
      <c r="H84" s="311"/>
      <c r="I84" s="311"/>
      <c r="J84" s="311"/>
      <c r="K84" s="310"/>
      <c r="O84" s="309"/>
      <c r="P84" s="311"/>
      <c r="Q84" s="311"/>
      <c r="R84" s="311"/>
      <c r="S84" s="311"/>
      <c r="T84" s="311"/>
      <c r="U84" s="311"/>
      <c r="V84" s="311"/>
      <c r="W84" s="311"/>
      <c r="X84" s="310"/>
    </row>
    <row r="85" spans="2:24" ht="18" customHeight="1" x14ac:dyDescent="0.2">
      <c r="B85" s="472" t="s">
        <v>4433</v>
      </c>
      <c r="C85" s="473"/>
      <c r="D85" s="473"/>
      <c r="E85" s="473"/>
      <c r="F85" s="473"/>
      <c r="G85" s="473"/>
      <c r="H85" s="473"/>
      <c r="I85" s="473"/>
      <c r="J85" s="473"/>
      <c r="K85" s="474"/>
      <c r="L85" s="312"/>
      <c r="M85" s="312"/>
      <c r="O85" s="472" t="s">
        <v>4433</v>
      </c>
      <c r="P85" s="473"/>
      <c r="Q85" s="473"/>
      <c r="R85" s="473"/>
      <c r="S85" s="473"/>
      <c r="T85" s="473"/>
      <c r="U85" s="473"/>
      <c r="V85" s="473"/>
      <c r="W85" s="473"/>
      <c r="X85" s="474"/>
    </row>
    <row r="86" spans="2:24" ht="18" customHeight="1" x14ac:dyDescent="0.2">
      <c r="B86" s="472"/>
      <c r="C86" s="473"/>
      <c r="D86" s="473"/>
      <c r="E86" s="473"/>
      <c r="F86" s="473"/>
      <c r="G86" s="473"/>
      <c r="H86" s="473"/>
      <c r="I86" s="473"/>
      <c r="J86" s="473"/>
      <c r="K86" s="474"/>
      <c r="L86" s="312"/>
      <c r="M86" s="312"/>
      <c r="O86" s="472"/>
      <c r="P86" s="473"/>
      <c r="Q86" s="473"/>
      <c r="R86" s="473"/>
      <c r="S86" s="473"/>
      <c r="T86" s="473"/>
      <c r="U86" s="473"/>
      <c r="V86" s="473"/>
      <c r="W86" s="473"/>
      <c r="X86" s="474"/>
    </row>
    <row r="87" spans="2:24" ht="18" customHeight="1" x14ac:dyDescent="0.2">
      <c r="B87" s="475" t="s">
        <v>4434</v>
      </c>
      <c r="C87" s="476"/>
      <c r="D87" s="476"/>
      <c r="E87" s="476"/>
      <c r="F87" s="476"/>
      <c r="G87" s="476"/>
      <c r="H87" s="476"/>
      <c r="I87" s="476"/>
      <c r="J87" s="476"/>
      <c r="K87" s="477"/>
      <c r="L87" s="312"/>
      <c r="M87" s="312"/>
      <c r="O87" s="475" t="s">
        <v>4434</v>
      </c>
      <c r="P87" s="476"/>
      <c r="Q87" s="476"/>
      <c r="R87" s="476"/>
      <c r="S87" s="476"/>
      <c r="T87" s="476"/>
      <c r="U87" s="476"/>
      <c r="V87" s="476"/>
      <c r="W87" s="476"/>
      <c r="X87" s="477"/>
    </row>
    <row r="88" spans="2:24" ht="18" customHeight="1" x14ac:dyDescent="0.2">
      <c r="B88" s="475"/>
      <c r="C88" s="476"/>
      <c r="D88" s="476"/>
      <c r="E88" s="476"/>
      <c r="F88" s="476"/>
      <c r="G88" s="476"/>
      <c r="H88" s="476"/>
      <c r="I88" s="476"/>
      <c r="J88" s="476"/>
      <c r="K88" s="477"/>
      <c r="L88" s="312"/>
      <c r="M88" s="312"/>
      <c r="O88" s="475"/>
      <c r="P88" s="476"/>
      <c r="Q88" s="476"/>
      <c r="R88" s="476"/>
      <c r="S88" s="476"/>
      <c r="T88" s="476"/>
      <c r="U88" s="476"/>
      <c r="V88" s="476"/>
      <c r="W88" s="476"/>
      <c r="X88" s="477"/>
    </row>
    <row r="89" spans="2:24" ht="18" customHeight="1" x14ac:dyDescent="0.2">
      <c r="B89" s="475"/>
      <c r="C89" s="476"/>
      <c r="D89" s="476"/>
      <c r="E89" s="476"/>
      <c r="F89" s="476"/>
      <c r="G89" s="476"/>
      <c r="H89" s="476"/>
      <c r="I89" s="476"/>
      <c r="J89" s="476"/>
      <c r="K89" s="477"/>
      <c r="L89" s="312"/>
      <c r="M89" s="312"/>
      <c r="O89" s="475"/>
      <c r="P89" s="476"/>
      <c r="Q89" s="476"/>
      <c r="R89" s="476"/>
      <c r="S89" s="476"/>
      <c r="T89" s="476"/>
      <c r="U89" s="476"/>
      <c r="V89" s="476"/>
      <c r="W89" s="476"/>
      <c r="X89" s="477"/>
    </row>
    <row r="90" spans="2:24" ht="18" customHeight="1" x14ac:dyDescent="0.2">
      <c r="B90" s="475"/>
      <c r="C90" s="476"/>
      <c r="D90" s="476"/>
      <c r="E90" s="476"/>
      <c r="F90" s="476"/>
      <c r="G90" s="476"/>
      <c r="H90" s="476"/>
      <c r="I90" s="476"/>
      <c r="J90" s="476"/>
      <c r="K90" s="477"/>
      <c r="L90" s="312"/>
      <c r="M90" s="312"/>
      <c r="O90" s="475"/>
      <c r="P90" s="476"/>
      <c r="Q90" s="476"/>
      <c r="R90" s="476"/>
      <c r="S90" s="476"/>
      <c r="T90" s="476"/>
      <c r="U90" s="476"/>
      <c r="V90" s="476"/>
      <c r="W90" s="476"/>
      <c r="X90" s="477"/>
    </row>
    <row r="91" spans="2:24" ht="18" customHeight="1" x14ac:dyDescent="0.2">
      <c r="B91" s="309"/>
      <c r="K91" s="310"/>
      <c r="O91" s="309"/>
      <c r="X91" s="310"/>
    </row>
    <row r="92" spans="2:24" ht="18" customHeight="1" x14ac:dyDescent="0.2">
      <c r="B92" s="309"/>
      <c r="K92" s="310"/>
      <c r="O92" s="309"/>
      <c r="X92" s="310"/>
    </row>
    <row r="93" spans="2:24" ht="18" customHeight="1" x14ac:dyDescent="0.2">
      <c r="B93" s="309"/>
      <c r="K93" s="310"/>
      <c r="O93" s="309"/>
      <c r="X93" s="310"/>
    </row>
    <row r="94" spans="2:24" ht="18" customHeight="1" x14ac:dyDescent="0.2">
      <c r="B94" s="309"/>
      <c r="C94" s="468" t="s">
        <v>4443</v>
      </c>
      <c r="D94" s="468"/>
      <c r="E94" s="468"/>
      <c r="F94" s="468"/>
      <c r="G94" s="468"/>
      <c r="H94" s="468"/>
      <c r="I94" s="468"/>
      <c r="J94" s="468"/>
      <c r="K94" s="310"/>
      <c r="O94" s="309"/>
      <c r="P94" s="469" t="s">
        <v>4444</v>
      </c>
      <c r="Q94" s="469"/>
      <c r="R94" s="469"/>
      <c r="S94" s="469"/>
      <c r="T94" s="469"/>
      <c r="U94" s="469"/>
      <c r="V94" s="469"/>
      <c r="W94" s="469"/>
      <c r="X94" s="310"/>
    </row>
    <row r="95" spans="2:24" ht="18" customHeight="1" x14ac:dyDescent="0.2">
      <c r="B95" s="309"/>
      <c r="C95" s="468"/>
      <c r="D95" s="468"/>
      <c r="E95" s="468"/>
      <c r="F95" s="468"/>
      <c r="G95" s="468"/>
      <c r="H95" s="468"/>
      <c r="I95" s="468"/>
      <c r="J95" s="468"/>
      <c r="K95" s="310"/>
      <c r="O95" s="309"/>
      <c r="P95" s="469"/>
      <c r="Q95" s="469"/>
      <c r="R95" s="469"/>
      <c r="S95" s="469"/>
      <c r="T95" s="469"/>
      <c r="U95" s="469"/>
      <c r="V95" s="469"/>
      <c r="W95" s="469"/>
      <c r="X95" s="310"/>
    </row>
    <row r="96" spans="2:24" ht="18" customHeight="1" x14ac:dyDescent="0.2">
      <c r="B96" s="309"/>
      <c r="C96" s="468"/>
      <c r="D96" s="468"/>
      <c r="E96" s="468"/>
      <c r="F96" s="468"/>
      <c r="G96" s="468"/>
      <c r="H96" s="468"/>
      <c r="I96" s="468"/>
      <c r="J96" s="468"/>
      <c r="K96" s="310"/>
      <c r="O96" s="309"/>
      <c r="P96" s="469"/>
      <c r="Q96" s="469"/>
      <c r="R96" s="469"/>
      <c r="S96" s="469"/>
      <c r="T96" s="469"/>
      <c r="U96" s="469"/>
      <c r="V96" s="469"/>
      <c r="W96" s="469"/>
      <c r="X96" s="310"/>
    </row>
    <row r="97" spans="2:24" ht="18" customHeight="1" x14ac:dyDescent="0.2">
      <c r="B97" s="309"/>
      <c r="C97" s="468"/>
      <c r="D97" s="468"/>
      <c r="E97" s="468"/>
      <c r="F97" s="468"/>
      <c r="G97" s="468"/>
      <c r="H97" s="468"/>
      <c r="I97" s="468"/>
      <c r="J97" s="468"/>
      <c r="K97" s="310"/>
      <c r="O97" s="309"/>
      <c r="P97" s="469"/>
      <c r="Q97" s="469"/>
      <c r="R97" s="469"/>
      <c r="S97" s="469"/>
      <c r="T97" s="469"/>
      <c r="U97" s="469"/>
      <c r="V97" s="469"/>
      <c r="W97" s="469"/>
      <c r="X97" s="310"/>
    </row>
    <row r="98" spans="2:24" ht="18" customHeight="1" x14ac:dyDescent="0.2">
      <c r="B98" s="309"/>
      <c r="C98" s="468"/>
      <c r="D98" s="468"/>
      <c r="E98" s="468"/>
      <c r="F98" s="468"/>
      <c r="G98" s="468"/>
      <c r="H98" s="468"/>
      <c r="I98" s="468"/>
      <c r="J98" s="468"/>
      <c r="K98" s="310"/>
      <c r="O98" s="309"/>
      <c r="P98" s="469"/>
      <c r="Q98" s="469"/>
      <c r="R98" s="469"/>
      <c r="S98" s="469"/>
      <c r="T98" s="469"/>
      <c r="U98" s="469"/>
      <c r="V98" s="469"/>
      <c r="W98" s="469"/>
      <c r="X98" s="310"/>
    </row>
    <row r="99" spans="2:24" ht="18" customHeight="1" x14ac:dyDescent="0.2">
      <c r="B99" s="309"/>
      <c r="C99" s="468"/>
      <c r="D99" s="468"/>
      <c r="E99" s="468"/>
      <c r="F99" s="468"/>
      <c r="G99" s="468"/>
      <c r="H99" s="468"/>
      <c r="I99" s="468"/>
      <c r="J99" s="468"/>
      <c r="K99" s="310"/>
      <c r="O99" s="309"/>
      <c r="P99" s="469"/>
      <c r="Q99" s="469"/>
      <c r="R99" s="469"/>
      <c r="S99" s="469"/>
      <c r="T99" s="469"/>
      <c r="U99" s="469"/>
      <c r="V99" s="469"/>
      <c r="W99" s="469"/>
      <c r="X99" s="310"/>
    </row>
    <row r="100" spans="2:24" ht="18" customHeight="1" x14ac:dyDescent="0.2">
      <c r="B100" s="309"/>
      <c r="C100" s="468"/>
      <c r="D100" s="468"/>
      <c r="E100" s="468"/>
      <c r="F100" s="468"/>
      <c r="G100" s="468"/>
      <c r="H100" s="468"/>
      <c r="I100" s="468"/>
      <c r="J100" s="468"/>
      <c r="K100" s="310"/>
      <c r="O100" s="309"/>
      <c r="P100" s="469"/>
      <c r="Q100" s="469"/>
      <c r="R100" s="469"/>
      <c r="S100" s="469"/>
      <c r="T100" s="469"/>
      <c r="U100" s="469"/>
      <c r="V100" s="469"/>
      <c r="W100" s="469"/>
      <c r="X100" s="310"/>
    </row>
    <row r="101" spans="2:24" ht="18" customHeight="1" x14ac:dyDescent="0.2">
      <c r="B101" s="309"/>
      <c r="K101" s="310"/>
      <c r="O101" s="309"/>
      <c r="X101" s="310"/>
    </row>
    <row r="102" spans="2:24" ht="18" customHeight="1" x14ac:dyDescent="0.2">
      <c r="B102" s="309"/>
      <c r="K102" s="310"/>
      <c r="O102" s="309"/>
      <c r="X102" s="310"/>
    </row>
    <row r="103" spans="2:24" ht="18" customHeight="1" x14ac:dyDescent="0.2">
      <c r="B103" s="309"/>
      <c r="K103" s="310"/>
      <c r="O103" s="309"/>
      <c r="X103" s="310"/>
    </row>
    <row r="104" spans="2:24" ht="18" customHeight="1" x14ac:dyDescent="0.2">
      <c r="B104" s="309"/>
      <c r="K104" s="310"/>
      <c r="O104" s="309"/>
      <c r="X104" s="310"/>
    </row>
    <row r="105" spans="2:24" ht="18" customHeight="1" x14ac:dyDescent="0.2">
      <c r="B105" s="309"/>
      <c r="K105" s="310"/>
      <c r="O105" s="309"/>
      <c r="X105" s="310"/>
    </row>
    <row r="106" spans="2:24" ht="18" customHeight="1" x14ac:dyDescent="0.2">
      <c r="B106" s="309"/>
      <c r="C106" s="470" t="s">
        <v>4437</v>
      </c>
      <c r="D106" s="470"/>
      <c r="E106" s="470"/>
      <c r="F106" s="470"/>
      <c r="G106" s="470"/>
      <c r="H106" s="470"/>
      <c r="I106" s="470"/>
      <c r="J106" s="470"/>
      <c r="K106" s="310"/>
      <c r="O106" s="309"/>
      <c r="P106" s="470" t="s">
        <v>4437</v>
      </c>
      <c r="Q106" s="470"/>
      <c r="R106" s="470"/>
      <c r="S106" s="470"/>
      <c r="T106" s="470"/>
      <c r="U106" s="470"/>
      <c r="V106" s="470"/>
      <c r="W106" s="470"/>
      <c r="X106" s="310"/>
    </row>
    <row r="107" spans="2:24" ht="18" customHeight="1" x14ac:dyDescent="0.2">
      <c r="B107" s="309"/>
      <c r="C107" s="470"/>
      <c r="D107" s="470"/>
      <c r="E107" s="470"/>
      <c r="F107" s="470"/>
      <c r="G107" s="470"/>
      <c r="H107" s="470"/>
      <c r="I107" s="470"/>
      <c r="J107" s="470"/>
      <c r="K107" s="310"/>
      <c r="O107" s="309"/>
      <c r="P107" s="470"/>
      <c r="Q107" s="470"/>
      <c r="R107" s="470"/>
      <c r="S107" s="470"/>
      <c r="T107" s="470"/>
      <c r="U107" s="470"/>
      <c r="V107" s="470"/>
      <c r="W107" s="470"/>
      <c r="X107" s="310"/>
    </row>
    <row r="108" spans="2:24" ht="18" customHeight="1" x14ac:dyDescent="0.2">
      <c r="B108" s="309"/>
      <c r="C108" s="470"/>
      <c r="D108" s="470"/>
      <c r="E108" s="470"/>
      <c r="F108" s="470"/>
      <c r="G108" s="470"/>
      <c r="H108" s="470"/>
      <c r="I108" s="470"/>
      <c r="J108" s="470"/>
      <c r="K108" s="310"/>
      <c r="O108" s="309"/>
      <c r="P108" s="470"/>
      <c r="Q108" s="470"/>
      <c r="R108" s="470"/>
      <c r="S108" s="470"/>
      <c r="T108" s="470"/>
      <c r="U108" s="470"/>
      <c r="V108" s="470"/>
      <c r="W108" s="470"/>
      <c r="X108" s="310"/>
    </row>
    <row r="109" spans="2:24" ht="30.6" x14ac:dyDescent="0.2">
      <c r="B109" s="313"/>
      <c r="C109" s="312"/>
      <c r="D109" s="312"/>
      <c r="E109" s="312"/>
      <c r="F109" s="312"/>
      <c r="G109" s="312"/>
      <c r="H109" s="312"/>
      <c r="I109" s="312"/>
      <c r="J109" s="312"/>
      <c r="K109" s="314"/>
      <c r="L109" s="312"/>
      <c r="M109" s="312"/>
      <c r="O109" s="313"/>
      <c r="P109" s="312"/>
      <c r="Q109" s="312"/>
      <c r="R109" s="312"/>
      <c r="S109" s="312"/>
      <c r="T109" s="312"/>
      <c r="U109" s="312"/>
      <c r="V109" s="312"/>
      <c r="W109" s="312"/>
      <c r="X109" s="314"/>
    </row>
    <row r="110" spans="2:24" ht="24.75" customHeight="1" x14ac:dyDescent="0.2">
      <c r="B110" s="313"/>
      <c r="C110" s="312"/>
      <c r="D110" s="312"/>
      <c r="E110" s="312"/>
      <c r="F110" s="464" t="s">
        <v>4438</v>
      </c>
      <c r="G110" s="464"/>
      <c r="H110" s="464"/>
      <c r="I110" s="464"/>
      <c r="J110" s="464"/>
      <c r="K110" s="314"/>
      <c r="L110" s="312"/>
      <c r="M110" s="312"/>
      <c r="O110" s="313"/>
      <c r="P110" s="312"/>
      <c r="Q110" s="312"/>
      <c r="R110" s="312"/>
      <c r="S110" s="464" t="s">
        <v>4438</v>
      </c>
      <c r="T110" s="464"/>
      <c r="U110" s="464"/>
      <c r="V110" s="464"/>
      <c r="W110" s="464"/>
      <c r="X110" s="314"/>
    </row>
    <row r="111" spans="2:24" ht="30.6" x14ac:dyDescent="0.2">
      <c r="B111" s="313"/>
      <c r="C111" s="312"/>
      <c r="D111" s="312"/>
      <c r="E111" s="312"/>
      <c r="F111" s="464"/>
      <c r="G111" s="464"/>
      <c r="H111" s="464"/>
      <c r="I111" s="464"/>
      <c r="J111" s="464"/>
      <c r="K111" s="314"/>
      <c r="L111" s="312"/>
      <c r="M111" s="312"/>
      <c r="O111" s="313"/>
      <c r="P111" s="312"/>
      <c r="Q111" s="312"/>
      <c r="R111" s="312"/>
      <c r="S111" s="464"/>
      <c r="T111" s="464"/>
      <c r="U111" s="464"/>
      <c r="V111" s="464"/>
      <c r="W111" s="464"/>
      <c r="X111" s="314"/>
    </row>
    <row r="112" spans="2:24" ht="30.6" x14ac:dyDescent="0.2">
      <c r="B112" s="313"/>
      <c r="C112" s="312"/>
      <c r="D112" s="312"/>
      <c r="E112" s="312"/>
      <c r="F112" s="312"/>
      <c r="G112" s="312"/>
      <c r="H112" s="312"/>
      <c r="I112" s="312"/>
      <c r="J112" s="312"/>
      <c r="K112" s="314"/>
      <c r="L112" s="312"/>
      <c r="M112" s="312"/>
      <c r="O112" s="313"/>
      <c r="P112" s="312"/>
      <c r="Q112" s="312"/>
      <c r="R112" s="312"/>
      <c r="S112" s="312"/>
      <c r="T112" s="312"/>
      <c r="U112" s="312"/>
      <c r="V112" s="312"/>
      <c r="W112" s="312"/>
      <c r="X112" s="314"/>
    </row>
    <row r="113" spans="2:24" ht="30.6" x14ac:dyDescent="0.2">
      <c r="B113" s="313"/>
      <c r="C113" s="312"/>
      <c r="D113" s="312"/>
      <c r="E113" s="312"/>
      <c r="F113" s="312"/>
      <c r="G113" s="312"/>
      <c r="H113" s="312"/>
      <c r="I113" s="312"/>
      <c r="J113" s="312"/>
      <c r="K113" s="314"/>
      <c r="L113" s="312"/>
      <c r="M113" s="312"/>
      <c r="O113" s="313"/>
      <c r="P113" s="312"/>
      <c r="Q113" s="312"/>
      <c r="R113" s="312"/>
      <c r="S113" s="312"/>
      <c r="T113" s="312"/>
      <c r="U113" s="312"/>
      <c r="V113" s="312"/>
      <c r="W113" s="312"/>
      <c r="X113" s="314"/>
    </row>
    <row r="114" spans="2:24" ht="30.6" x14ac:dyDescent="0.2">
      <c r="B114" s="313"/>
      <c r="C114" s="312"/>
      <c r="D114" s="312"/>
      <c r="E114" s="312"/>
      <c r="F114" s="312"/>
      <c r="G114" s="312"/>
      <c r="H114" s="312"/>
      <c r="I114" s="312"/>
      <c r="J114" s="312"/>
      <c r="K114" s="314"/>
      <c r="L114" s="312"/>
      <c r="M114" s="312"/>
      <c r="O114" s="313"/>
      <c r="P114" s="312"/>
      <c r="Q114" s="312"/>
      <c r="R114" s="312"/>
      <c r="S114" s="312"/>
      <c r="T114" s="312"/>
      <c r="U114" s="312"/>
      <c r="V114" s="312"/>
      <c r="W114" s="312"/>
      <c r="X114" s="314"/>
    </row>
    <row r="115" spans="2:24" ht="24.75" customHeight="1" x14ac:dyDescent="0.2">
      <c r="B115" s="313"/>
      <c r="C115" s="466" t="s">
        <v>4439</v>
      </c>
      <c r="D115" s="466"/>
      <c r="E115" s="464"/>
      <c r="F115" s="464"/>
      <c r="G115" s="464"/>
      <c r="H115" s="464"/>
      <c r="I115" s="464"/>
      <c r="J115" s="464"/>
      <c r="K115" s="314"/>
      <c r="L115" s="312"/>
      <c r="M115" s="312"/>
      <c r="O115" s="313"/>
      <c r="P115" s="466" t="s">
        <v>4439</v>
      </c>
      <c r="Q115" s="466"/>
      <c r="R115" s="464"/>
      <c r="S115" s="464"/>
      <c r="T115" s="464"/>
      <c r="U115" s="464"/>
      <c r="V115" s="464"/>
      <c r="W115" s="464"/>
      <c r="X115" s="314"/>
    </row>
    <row r="116" spans="2:24" ht="31.2" thickBot="1" x14ac:dyDescent="0.25">
      <c r="B116" s="313"/>
      <c r="C116" s="467"/>
      <c r="D116" s="467"/>
      <c r="E116" s="465"/>
      <c r="F116" s="465"/>
      <c r="G116" s="465"/>
      <c r="H116" s="465"/>
      <c r="I116" s="465"/>
      <c r="J116" s="465"/>
      <c r="K116" s="314"/>
      <c r="L116" s="312"/>
      <c r="M116" s="312"/>
      <c r="O116" s="313"/>
      <c r="P116" s="467"/>
      <c r="Q116" s="467"/>
      <c r="R116" s="465"/>
      <c r="S116" s="465"/>
      <c r="T116" s="465"/>
      <c r="U116" s="465"/>
      <c r="V116" s="465"/>
      <c r="W116" s="465"/>
      <c r="X116" s="314"/>
    </row>
    <row r="117" spans="2:24" ht="30.6" x14ac:dyDescent="0.2">
      <c r="B117" s="313"/>
      <c r="C117" s="315"/>
      <c r="D117" s="315"/>
      <c r="E117" s="312"/>
      <c r="F117" s="312"/>
      <c r="G117" s="312"/>
      <c r="H117" s="312"/>
      <c r="I117" s="312"/>
      <c r="J117" s="312"/>
      <c r="K117" s="314"/>
      <c r="L117" s="312"/>
      <c r="M117" s="312"/>
      <c r="O117" s="313"/>
      <c r="P117" s="312"/>
      <c r="Q117" s="312"/>
      <c r="R117" s="312"/>
      <c r="S117" s="312"/>
      <c r="T117" s="312"/>
      <c r="U117" s="312"/>
      <c r="V117" s="312"/>
      <c r="W117" s="312"/>
      <c r="X117" s="314"/>
    </row>
    <row r="118" spans="2:24" ht="30.6" customHeight="1" x14ac:dyDescent="0.2">
      <c r="B118" s="313"/>
      <c r="C118" s="463" t="s">
        <v>4440</v>
      </c>
      <c r="D118" s="463"/>
      <c r="E118" s="463"/>
      <c r="F118" s="463"/>
      <c r="G118" s="463"/>
      <c r="H118" s="463"/>
      <c r="I118" s="463"/>
      <c r="J118" s="463"/>
      <c r="K118" s="314"/>
      <c r="L118" s="312"/>
      <c r="M118" s="312"/>
      <c r="O118" s="313"/>
      <c r="P118" s="463" t="s">
        <v>4445</v>
      </c>
      <c r="Q118" s="463"/>
      <c r="R118" s="463"/>
      <c r="S118" s="463"/>
      <c r="T118" s="463"/>
      <c r="U118" s="463"/>
      <c r="V118" s="463"/>
      <c r="W118" s="463"/>
      <c r="X118" s="314"/>
    </row>
    <row r="119" spans="2:24" ht="30.6" x14ac:dyDescent="0.2">
      <c r="B119" s="313"/>
      <c r="C119" s="463"/>
      <c r="D119" s="463"/>
      <c r="E119" s="463"/>
      <c r="F119" s="463"/>
      <c r="G119" s="463"/>
      <c r="H119" s="463"/>
      <c r="I119" s="463"/>
      <c r="J119" s="463"/>
      <c r="K119" s="314"/>
      <c r="L119" s="312"/>
      <c r="M119" s="312"/>
      <c r="O119" s="313"/>
      <c r="P119" s="463"/>
      <c r="Q119" s="463"/>
      <c r="R119" s="463"/>
      <c r="S119" s="463"/>
      <c r="T119" s="463"/>
      <c r="U119" s="463"/>
      <c r="V119" s="463"/>
      <c r="W119" s="463"/>
      <c r="X119" s="314"/>
    </row>
    <row r="120" spans="2:24" ht="30.6" x14ac:dyDescent="0.2">
      <c r="B120" s="313"/>
      <c r="C120" s="463"/>
      <c r="D120" s="463"/>
      <c r="E120" s="463"/>
      <c r="F120" s="463"/>
      <c r="G120" s="463"/>
      <c r="H120" s="463"/>
      <c r="I120" s="463"/>
      <c r="J120" s="463"/>
      <c r="K120" s="314"/>
      <c r="L120" s="312"/>
      <c r="M120" s="312"/>
      <c r="O120" s="313"/>
      <c r="P120" s="463"/>
      <c r="Q120" s="463"/>
      <c r="R120" s="463"/>
      <c r="S120" s="463"/>
      <c r="T120" s="463"/>
      <c r="U120" s="463"/>
      <c r="V120" s="463"/>
      <c r="W120" s="463"/>
      <c r="X120" s="314"/>
    </row>
    <row r="121" spans="2:24" ht="30.6" x14ac:dyDescent="0.2">
      <c r="B121" s="313"/>
      <c r="C121" s="463"/>
      <c r="D121" s="463"/>
      <c r="E121" s="463"/>
      <c r="F121" s="463"/>
      <c r="G121" s="463"/>
      <c r="H121" s="463"/>
      <c r="I121" s="463"/>
      <c r="J121" s="463"/>
      <c r="K121" s="314"/>
      <c r="L121" s="312"/>
      <c r="M121" s="312"/>
      <c r="O121" s="313"/>
      <c r="P121" s="463"/>
      <c r="Q121" s="463"/>
      <c r="R121" s="463"/>
      <c r="S121" s="463"/>
      <c r="T121" s="463"/>
      <c r="U121" s="463"/>
      <c r="V121" s="463"/>
      <c r="W121" s="463"/>
      <c r="X121" s="314"/>
    </row>
    <row r="122" spans="2:24" ht="30.6" customHeight="1" x14ac:dyDescent="0.2">
      <c r="B122" s="313"/>
      <c r="C122" s="463" t="s">
        <v>4442</v>
      </c>
      <c r="D122" s="463"/>
      <c r="E122" s="463"/>
      <c r="F122" s="463"/>
      <c r="G122" s="463"/>
      <c r="H122" s="463"/>
      <c r="I122" s="463"/>
      <c r="J122" s="463"/>
      <c r="K122" s="314"/>
      <c r="L122" s="312"/>
      <c r="M122" s="312"/>
      <c r="O122" s="313"/>
      <c r="P122" s="463" t="s">
        <v>4442</v>
      </c>
      <c r="Q122" s="463"/>
      <c r="R122" s="463"/>
      <c r="S122" s="463"/>
      <c r="T122" s="463"/>
      <c r="U122" s="463"/>
      <c r="V122" s="463"/>
      <c r="W122" s="463"/>
      <c r="X122" s="314"/>
    </row>
    <row r="123" spans="2:24" ht="18" customHeight="1" x14ac:dyDescent="0.2">
      <c r="B123" s="309"/>
      <c r="C123" s="463"/>
      <c r="D123" s="463"/>
      <c r="E123" s="463"/>
      <c r="F123" s="463"/>
      <c r="G123" s="463"/>
      <c r="H123" s="463"/>
      <c r="I123" s="463"/>
      <c r="J123" s="463"/>
      <c r="K123" s="310"/>
      <c r="O123" s="309"/>
      <c r="P123" s="463"/>
      <c r="Q123" s="463"/>
      <c r="R123" s="463"/>
      <c r="S123" s="463"/>
      <c r="T123" s="463"/>
      <c r="U123" s="463"/>
      <c r="V123" s="463"/>
      <c r="W123" s="463"/>
      <c r="X123" s="310"/>
    </row>
    <row r="124" spans="2:24" ht="18" customHeight="1" x14ac:dyDescent="0.2">
      <c r="B124" s="309"/>
      <c r="C124" s="463"/>
      <c r="D124" s="463"/>
      <c r="E124" s="463"/>
      <c r="F124" s="463"/>
      <c r="G124" s="463"/>
      <c r="H124" s="463"/>
      <c r="I124" s="463"/>
      <c r="J124" s="463"/>
      <c r="K124" s="310"/>
      <c r="O124" s="309"/>
      <c r="P124" s="463"/>
      <c r="Q124" s="463"/>
      <c r="R124" s="463"/>
      <c r="S124" s="463"/>
      <c r="T124" s="463"/>
      <c r="U124" s="463"/>
      <c r="V124" s="463"/>
      <c r="W124" s="463"/>
      <c r="X124" s="310"/>
    </row>
    <row r="125" spans="2:24" ht="18" customHeight="1" x14ac:dyDescent="0.2">
      <c r="B125" s="316"/>
      <c r="C125" s="317"/>
      <c r="D125" s="317"/>
      <c r="E125" s="317"/>
      <c r="F125" s="317"/>
      <c r="G125" s="317"/>
      <c r="H125" s="317"/>
      <c r="I125" s="317"/>
      <c r="J125" s="317"/>
      <c r="K125" s="318"/>
      <c r="O125" s="316"/>
      <c r="P125" s="317"/>
      <c r="Q125" s="317"/>
      <c r="R125" s="317"/>
      <c r="S125" s="317"/>
      <c r="T125" s="317"/>
      <c r="U125" s="317"/>
      <c r="V125" s="317"/>
      <c r="W125" s="317"/>
      <c r="X125" s="318"/>
    </row>
  </sheetData>
  <mergeCells count="44">
    <mergeCell ref="C15:J18"/>
    <mergeCell ref="P15:W18"/>
    <mergeCell ref="C22:J23"/>
    <mergeCell ref="P22:W23"/>
    <mergeCell ref="B25:K26"/>
    <mergeCell ref="O25:X26"/>
    <mergeCell ref="B27:K30"/>
    <mergeCell ref="O27:X30"/>
    <mergeCell ref="C34:J40"/>
    <mergeCell ref="P34:W40"/>
    <mergeCell ref="C46:J48"/>
    <mergeCell ref="P46:W48"/>
    <mergeCell ref="F50:J51"/>
    <mergeCell ref="S50:W51"/>
    <mergeCell ref="C55:D56"/>
    <mergeCell ref="E55:J56"/>
    <mergeCell ref="P55:Q56"/>
    <mergeCell ref="R55:W56"/>
    <mergeCell ref="C58:J61"/>
    <mergeCell ref="P58:W61"/>
    <mergeCell ref="C62:J64"/>
    <mergeCell ref="P62:W64"/>
    <mergeCell ref="C75:J78"/>
    <mergeCell ref="P75:W78"/>
    <mergeCell ref="C82:J83"/>
    <mergeCell ref="P82:W83"/>
    <mergeCell ref="B85:K86"/>
    <mergeCell ref="O85:X86"/>
    <mergeCell ref="B87:K90"/>
    <mergeCell ref="O87:X90"/>
    <mergeCell ref="C94:J100"/>
    <mergeCell ref="P94:W100"/>
    <mergeCell ref="C106:J108"/>
    <mergeCell ref="P106:W108"/>
    <mergeCell ref="F110:J111"/>
    <mergeCell ref="S110:W111"/>
    <mergeCell ref="C122:J124"/>
    <mergeCell ref="P122:W124"/>
    <mergeCell ref="E115:J116"/>
    <mergeCell ref="R115:W116"/>
    <mergeCell ref="C115:D116"/>
    <mergeCell ref="P115:Q116"/>
    <mergeCell ref="C118:J121"/>
    <mergeCell ref="P118:W121"/>
  </mergeCells>
  <phoneticPr fontId="3"/>
  <printOptions horizontalCentered="1" verticalCentered="1"/>
  <pageMargins left="0" right="0" top="0" bottom="0" header="0.31496062992125984" footer="0.31496062992125984"/>
  <pageSetup paperSize="9" scale="32"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106"/>
  <sheetViews>
    <sheetView view="pageBreakPreview" zoomScaleNormal="100" zoomScaleSheetLayoutView="100" workbookViewId="0">
      <selection activeCell="K34" sqref="K34:L34"/>
    </sheetView>
  </sheetViews>
  <sheetFormatPr defaultColWidth="9" defaultRowHeight="18.75" customHeight="1" x14ac:dyDescent="0.2"/>
  <cols>
    <col min="1" max="1" width="4.6640625" style="79" customWidth="1"/>
    <col min="2" max="5" width="3.109375" style="79" customWidth="1"/>
    <col min="6" max="6" width="17.33203125" style="90" customWidth="1"/>
    <col min="7" max="7" width="13.33203125" style="79" customWidth="1"/>
    <col min="8" max="8" width="5.6640625" style="79" customWidth="1"/>
    <col min="9" max="11" width="9.21875" style="80" customWidth="1"/>
    <col min="12" max="13" width="6.6640625" style="80" customWidth="1"/>
    <col min="14" max="16" width="8" style="80" customWidth="1"/>
    <col min="17" max="17" width="7.33203125" style="80" customWidth="1"/>
    <col min="18" max="18" width="6.77734375" style="80" customWidth="1"/>
    <col min="19" max="19" width="9" style="79" customWidth="1"/>
    <col min="20" max="21" width="9" style="79" hidden="1" customWidth="1"/>
    <col min="22" max="22" width="9" style="79" customWidth="1"/>
    <col min="23" max="16384" width="9" style="79"/>
  </cols>
  <sheetData>
    <row r="1" spans="1:21" s="76" customFormat="1" ht="16.5" customHeight="1" x14ac:dyDescent="0.2">
      <c r="C1" s="486" t="str">
        <f>出場選手エントリー票!H1</f>
        <v>区部①高校生夏季競技会</v>
      </c>
      <c r="D1" s="486"/>
      <c r="E1" s="486"/>
      <c r="F1" s="486"/>
      <c r="G1" s="486"/>
      <c r="H1" s="486"/>
      <c r="I1" s="488" t="s">
        <v>457</v>
      </c>
      <c r="J1" s="488"/>
      <c r="K1" s="488"/>
      <c r="L1" s="488"/>
      <c r="M1" s="488"/>
      <c r="N1" s="77"/>
      <c r="O1" s="488" t="s">
        <v>402</v>
      </c>
      <c r="P1" s="488"/>
      <c r="Q1" s="77"/>
      <c r="R1" s="77"/>
    </row>
    <row r="2" spans="1:21" ht="16.5" customHeight="1" x14ac:dyDescent="0.2">
      <c r="A2" s="513" t="str">
        <f>IF(出場選手エントリー票!F1="","",出場選手エントリー票!E1&amp;出場選手エントリー票!F1&amp;出場選手エントリー票!G1)</f>
        <v>2020年度</v>
      </c>
      <c r="B2" s="513"/>
      <c r="C2" s="513"/>
      <c r="D2" s="513"/>
      <c r="E2" s="78"/>
      <c r="F2" s="79"/>
      <c r="P2" s="495" t="s">
        <v>134</v>
      </c>
      <c r="Q2" s="495"/>
      <c r="R2" s="495"/>
    </row>
    <row r="3" spans="1:21" ht="10.5" customHeight="1" x14ac:dyDescent="0.2">
      <c r="A3" s="517" t="s">
        <v>159</v>
      </c>
      <c r="B3" s="517"/>
      <c r="C3" s="517"/>
      <c r="D3" s="528">
        <f>学校情報!D2</f>
        <v>0</v>
      </c>
      <c r="E3" s="529"/>
      <c r="F3" s="529"/>
      <c r="G3" s="529"/>
      <c r="H3" s="530"/>
      <c r="I3" s="517" t="s">
        <v>160</v>
      </c>
      <c r="J3" s="517"/>
      <c r="K3" s="496">
        <f>学校情報!L2</f>
        <v>0</v>
      </c>
      <c r="L3" s="497"/>
      <c r="M3" s="497"/>
      <c r="N3" s="497"/>
      <c r="O3" s="497"/>
      <c r="P3" s="497"/>
      <c r="Q3" s="497"/>
      <c r="R3" s="498"/>
    </row>
    <row r="4" spans="1:21" ht="10.5" customHeight="1" x14ac:dyDescent="0.2">
      <c r="A4" s="517"/>
      <c r="B4" s="517"/>
      <c r="C4" s="517"/>
      <c r="D4" s="531"/>
      <c r="E4" s="532"/>
      <c r="F4" s="532"/>
      <c r="G4" s="532"/>
      <c r="H4" s="533"/>
      <c r="I4" s="517"/>
      <c r="J4" s="517"/>
      <c r="K4" s="499"/>
      <c r="L4" s="500"/>
      <c r="M4" s="500"/>
      <c r="N4" s="500"/>
      <c r="O4" s="500"/>
      <c r="P4" s="500"/>
      <c r="Q4" s="500"/>
      <c r="R4" s="501"/>
    </row>
    <row r="5" spans="1:21" ht="18.75" customHeight="1" x14ac:dyDescent="0.2">
      <c r="A5" s="517"/>
      <c r="B5" s="517"/>
      <c r="C5" s="517"/>
      <c r="D5" s="534"/>
      <c r="E5" s="535"/>
      <c r="F5" s="535"/>
      <c r="G5" s="535"/>
      <c r="H5" s="536"/>
      <c r="I5" s="81" t="s">
        <v>161</v>
      </c>
      <c r="J5" s="492">
        <f>学校情報!L3</f>
        <v>0</v>
      </c>
      <c r="K5" s="493"/>
      <c r="L5" s="493"/>
      <c r="M5" s="494"/>
      <c r="N5" s="81" t="s">
        <v>162</v>
      </c>
      <c r="O5" s="492">
        <f>学校情報!L4</f>
        <v>0</v>
      </c>
      <c r="P5" s="493"/>
      <c r="Q5" s="493"/>
      <c r="R5" s="494"/>
    </row>
    <row r="6" spans="1:21" ht="14.25" customHeight="1" x14ac:dyDescent="0.2">
      <c r="A6" s="518" t="s">
        <v>163</v>
      </c>
      <c r="B6" s="518"/>
      <c r="C6" s="518"/>
      <c r="D6" s="519">
        <f>学校情報!D4</f>
        <v>0</v>
      </c>
      <c r="E6" s="520"/>
      <c r="F6" s="520"/>
      <c r="G6" s="520"/>
      <c r="H6" s="521"/>
      <c r="I6" s="537" t="s">
        <v>3614</v>
      </c>
      <c r="J6" s="537"/>
      <c r="K6" s="503" t="str">
        <f>学校情報!L5&amp;"　　㊞"</f>
        <v>　　㊞</v>
      </c>
      <c r="L6" s="504"/>
      <c r="M6" s="504"/>
      <c r="N6" s="504"/>
      <c r="O6" s="504"/>
      <c r="P6" s="504"/>
      <c r="Q6" s="504"/>
      <c r="R6" s="505"/>
    </row>
    <row r="7" spans="1:21" ht="12" customHeight="1" x14ac:dyDescent="0.2">
      <c r="A7" s="518"/>
      <c r="B7" s="518"/>
      <c r="C7" s="518"/>
      <c r="D7" s="522"/>
      <c r="E7" s="523"/>
      <c r="F7" s="523"/>
      <c r="G7" s="523"/>
      <c r="H7" s="524"/>
      <c r="I7" s="537"/>
      <c r="J7" s="537"/>
      <c r="K7" s="506"/>
      <c r="L7" s="507"/>
      <c r="M7" s="507"/>
      <c r="N7" s="507"/>
      <c r="O7" s="507"/>
      <c r="P7" s="507"/>
      <c r="Q7" s="507"/>
      <c r="R7" s="508"/>
    </row>
    <row r="8" spans="1:21" ht="18.75" customHeight="1" x14ac:dyDescent="0.2">
      <c r="A8" s="518"/>
      <c r="B8" s="518"/>
      <c r="C8" s="518"/>
      <c r="D8" s="525"/>
      <c r="E8" s="526"/>
      <c r="F8" s="526"/>
      <c r="G8" s="526"/>
      <c r="H8" s="527"/>
      <c r="I8" s="487" t="s">
        <v>164</v>
      </c>
      <c r="J8" s="487"/>
      <c r="K8" s="510">
        <f>学校情報!L6</f>
        <v>0</v>
      </c>
      <c r="L8" s="511"/>
      <c r="M8" s="511"/>
      <c r="N8" s="511"/>
      <c r="O8" s="511"/>
      <c r="P8" s="511"/>
      <c r="Q8" s="511"/>
      <c r="R8" s="512"/>
    </row>
    <row r="9" spans="1:21" ht="11.25" customHeight="1" x14ac:dyDescent="0.2">
      <c r="A9" s="538" t="s">
        <v>165</v>
      </c>
      <c r="B9" s="552" t="s">
        <v>174</v>
      </c>
      <c r="C9" s="552"/>
      <c r="D9" s="552"/>
      <c r="E9" s="552"/>
      <c r="F9" s="539" t="s">
        <v>166</v>
      </c>
      <c r="G9" s="540"/>
      <c r="H9" s="502" t="s">
        <v>167</v>
      </c>
      <c r="I9" s="509" t="s">
        <v>3615</v>
      </c>
      <c r="J9" s="509"/>
      <c r="K9" s="509"/>
      <c r="L9" s="509"/>
      <c r="M9" s="509"/>
      <c r="N9" s="509"/>
      <c r="O9" s="509"/>
      <c r="P9" s="509"/>
      <c r="Q9" s="509"/>
      <c r="R9" s="509"/>
    </row>
    <row r="10" spans="1:21" ht="11.25" customHeight="1" x14ac:dyDescent="0.2">
      <c r="A10" s="538"/>
      <c r="B10" s="552"/>
      <c r="C10" s="552"/>
      <c r="D10" s="552"/>
      <c r="E10" s="552"/>
      <c r="F10" s="541"/>
      <c r="G10" s="542"/>
      <c r="H10" s="502"/>
      <c r="I10" s="304" t="s">
        <v>168</v>
      </c>
      <c r="J10" s="304" t="s">
        <v>168</v>
      </c>
      <c r="K10" s="304" t="s">
        <v>168</v>
      </c>
      <c r="L10" s="304" t="s">
        <v>169</v>
      </c>
      <c r="M10" s="304" t="s">
        <v>170</v>
      </c>
      <c r="N10" s="304"/>
      <c r="O10" s="304"/>
      <c r="P10" s="304"/>
      <c r="Q10" s="304"/>
      <c r="R10" s="304"/>
    </row>
    <row r="11" spans="1:21" ht="18.75" customHeight="1" x14ac:dyDescent="0.2">
      <c r="A11" s="83">
        <v>1</v>
      </c>
      <c r="B11" s="489" t="str">
        <f t="shared" ref="B11:B30" si="0">IF(ISERROR(VLOOKUP(A11,男子,6,0)),"",VALUE(VLOOKUP(A11,男子,6,0))-ROUNDDOWN(VALUE(VLOOKUP(A11,男子,6)),-4))</f>
        <v/>
      </c>
      <c r="C11" s="490"/>
      <c r="D11" s="490"/>
      <c r="E11" s="491"/>
      <c r="F11" s="481" t="str">
        <f t="shared" ref="F11:F30" si="1">IF(B11="","",VLOOKUP(A11,男子,7,0)&amp;"　"&amp;VLOOKUP(A11,男子,8,0))</f>
        <v/>
      </c>
      <c r="G11" s="481"/>
      <c r="H11" s="81" t="str">
        <f t="shared" ref="H11:H30" si="2">IF(B11="","",VLOOKUP(A11,男子,14,0))</f>
        <v/>
      </c>
      <c r="I11" s="84" t="str">
        <f t="shared" ref="I11:I30" si="3">IF(ISERROR(VLOOKUP(A11,男子,17+2,0)),"",IF(VLOOKUP(A11,男子,17,0)="","",VLOOKUP(A11,男子,17,0)))</f>
        <v/>
      </c>
      <c r="J11" s="84" t="str">
        <f t="shared" ref="J11:J30" si="4">IF(ISERROR(VLOOKUP(A11,男子,21+2,0)),"",IF(VLOOKUP(A11,男子,21,0)="","",VLOOKUP(A11,男子,21,0)))</f>
        <v/>
      </c>
      <c r="K11" s="85" t="str">
        <f t="shared" ref="K11:K30" si="5">IF(ISERROR(VLOOKUP(A11,男子,25+2,0)),"",IF(VLOOKUP(A11,男子,25,0)="","",VLOOKUP(A11,男子,25,0)))</f>
        <v/>
      </c>
      <c r="L11" s="86" t="str">
        <f t="shared" ref="L11:L30" si="6">IF(ISERROR(VLOOKUP(A11,男子,29+2,0)),"",IF(VLOOKUP(A11,男子,29,0)="","",VLOOKUP(A11,男子,29,0)))</f>
        <v/>
      </c>
      <c r="M11" s="86" t="str">
        <f t="shared" ref="M11:M30" si="7">IF(ISERROR(VLOOKUP(A11,男子,33+2,0)),"",IF(VLOOKUP(A11,男子,33,0)="","",VLOOKUP(A11,男子,33,0)))</f>
        <v/>
      </c>
      <c r="N11" s="86"/>
      <c r="O11" s="86"/>
      <c r="P11" s="86"/>
      <c r="Q11" s="86"/>
      <c r="R11" s="86"/>
      <c r="T11" s="79">
        <f>IF(ISERROR(VALUE(L11)),0,VALUE(L11))</f>
        <v>0</v>
      </c>
      <c r="U11" s="79">
        <f>IF(ISERROR(VALUE(M11)),0,VALUE(M11))</f>
        <v>0</v>
      </c>
    </row>
    <row r="12" spans="1:21" ht="18.75" customHeight="1" x14ac:dyDescent="0.2">
      <c r="A12" s="83">
        <v>2</v>
      </c>
      <c r="B12" s="489" t="str">
        <f t="shared" si="0"/>
        <v/>
      </c>
      <c r="C12" s="490"/>
      <c r="D12" s="490"/>
      <c r="E12" s="491"/>
      <c r="F12" s="481" t="str">
        <f t="shared" si="1"/>
        <v/>
      </c>
      <c r="G12" s="481"/>
      <c r="H12" s="81" t="str">
        <f t="shared" si="2"/>
        <v/>
      </c>
      <c r="I12" s="84" t="str">
        <f t="shared" si="3"/>
        <v/>
      </c>
      <c r="J12" s="85" t="str">
        <f t="shared" si="4"/>
        <v/>
      </c>
      <c r="K12" s="85" t="str">
        <f t="shared" si="5"/>
        <v/>
      </c>
      <c r="L12" s="86" t="str">
        <f t="shared" si="6"/>
        <v/>
      </c>
      <c r="M12" s="86" t="str">
        <f t="shared" si="7"/>
        <v/>
      </c>
      <c r="N12" s="86"/>
      <c r="O12" s="86"/>
      <c r="P12" s="86"/>
      <c r="Q12" s="86"/>
      <c r="R12" s="86"/>
      <c r="T12" s="79">
        <f t="shared" ref="T12:T30" si="8">IF(ISERROR(VALUE(L12)),0,VALUE(L12))</f>
        <v>0</v>
      </c>
      <c r="U12" s="79">
        <f t="shared" ref="U12:U30" si="9">IF(ISERROR(VALUE(M12)),0,VALUE(M12))</f>
        <v>0</v>
      </c>
    </row>
    <row r="13" spans="1:21" ht="18.75" customHeight="1" x14ac:dyDescent="0.2">
      <c r="A13" s="83">
        <v>3</v>
      </c>
      <c r="B13" s="489" t="str">
        <f t="shared" si="0"/>
        <v/>
      </c>
      <c r="C13" s="490"/>
      <c r="D13" s="490"/>
      <c r="E13" s="491"/>
      <c r="F13" s="481" t="str">
        <f t="shared" si="1"/>
        <v/>
      </c>
      <c r="G13" s="481"/>
      <c r="H13" s="81" t="str">
        <f t="shared" si="2"/>
        <v/>
      </c>
      <c r="I13" s="84" t="str">
        <f t="shared" si="3"/>
        <v/>
      </c>
      <c r="J13" s="85" t="str">
        <f t="shared" si="4"/>
        <v/>
      </c>
      <c r="K13" s="85" t="str">
        <f t="shared" si="5"/>
        <v/>
      </c>
      <c r="L13" s="86" t="str">
        <f t="shared" si="6"/>
        <v/>
      </c>
      <c r="M13" s="86" t="str">
        <f t="shared" si="7"/>
        <v/>
      </c>
      <c r="N13" s="86"/>
      <c r="O13" s="86"/>
      <c r="P13" s="86"/>
      <c r="Q13" s="86"/>
      <c r="R13" s="86"/>
      <c r="T13" s="79">
        <f t="shared" si="8"/>
        <v>0</v>
      </c>
      <c r="U13" s="79">
        <f t="shared" si="9"/>
        <v>0</v>
      </c>
    </row>
    <row r="14" spans="1:21" ht="18.75" customHeight="1" x14ac:dyDescent="0.2">
      <c r="A14" s="83">
        <v>4</v>
      </c>
      <c r="B14" s="489" t="str">
        <f t="shared" si="0"/>
        <v/>
      </c>
      <c r="C14" s="490"/>
      <c r="D14" s="490"/>
      <c r="E14" s="491"/>
      <c r="F14" s="481" t="str">
        <f t="shared" si="1"/>
        <v/>
      </c>
      <c r="G14" s="481"/>
      <c r="H14" s="81" t="str">
        <f t="shared" si="2"/>
        <v/>
      </c>
      <c r="I14" s="84" t="str">
        <f t="shared" si="3"/>
        <v/>
      </c>
      <c r="J14" s="85" t="str">
        <f t="shared" si="4"/>
        <v/>
      </c>
      <c r="K14" s="85" t="str">
        <f t="shared" si="5"/>
        <v/>
      </c>
      <c r="L14" s="86" t="str">
        <f t="shared" si="6"/>
        <v/>
      </c>
      <c r="M14" s="86" t="str">
        <f t="shared" si="7"/>
        <v/>
      </c>
      <c r="N14" s="86"/>
      <c r="O14" s="86"/>
      <c r="P14" s="86"/>
      <c r="Q14" s="86"/>
      <c r="R14" s="86"/>
      <c r="T14" s="79">
        <f t="shared" si="8"/>
        <v>0</v>
      </c>
      <c r="U14" s="79">
        <f t="shared" si="9"/>
        <v>0</v>
      </c>
    </row>
    <row r="15" spans="1:21" ht="18.75" customHeight="1" x14ac:dyDescent="0.2">
      <c r="A15" s="83">
        <v>5</v>
      </c>
      <c r="B15" s="489" t="str">
        <f t="shared" si="0"/>
        <v/>
      </c>
      <c r="C15" s="490"/>
      <c r="D15" s="490"/>
      <c r="E15" s="491"/>
      <c r="F15" s="481" t="str">
        <f t="shared" si="1"/>
        <v/>
      </c>
      <c r="G15" s="481"/>
      <c r="H15" s="81" t="str">
        <f t="shared" si="2"/>
        <v/>
      </c>
      <c r="I15" s="84" t="str">
        <f t="shared" si="3"/>
        <v/>
      </c>
      <c r="J15" s="85" t="str">
        <f t="shared" si="4"/>
        <v/>
      </c>
      <c r="K15" s="85" t="str">
        <f t="shared" si="5"/>
        <v/>
      </c>
      <c r="L15" s="86" t="str">
        <f t="shared" si="6"/>
        <v/>
      </c>
      <c r="M15" s="86" t="str">
        <f t="shared" si="7"/>
        <v/>
      </c>
      <c r="N15" s="86"/>
      <c r="O15" s="86"/>
      <c r="P15" s="86"/>
      <c r="Q15" s="86"/>
      <c r="R15" s="86"/>
      <c r="T15" s="79">
        <f t="shared" si="8"/>
        <v>0</v>
      </c>
      <c r="U15" s="79">
        <f t="shared" si="9"/>
        <v>0</v>
      </c>
    </row>
    <row r="16" spans="1:21" ht="18.75" customHeight="1" x14ac:dyDescent="0.2">
      <c r="A16" s="83">
        <v>6</v>
      </c>
      <c r="B16" s="489" t="str">
        <f t="shared" si="0"/>
        <v/>
      </c>
      <c r="C16" s="490"/>
      <c r="D16" s="490"/>
      <c r="E16" s="491"/>
      <c r="F16" s="481" t="str">
        <f t="shared" si="1"/>
        <v/>
      </c>
      <c r="G16" s="481"/>
      <c r="H16" s="81" t="str">
        <f t="shared" si="2"/>
        <v/>
      </c>
      <c r="I16" s="84" t="str">
        <f t="shared" si="3"/>
        <v/>
      </c>
      <c r="J16" s="85" t="str">
        <f t="shared" si="4"/>
        <v/>
      </c>
      <c r="K16" s="85" t="str">
        <f t="shared" si="5"/>
        <v/>
      </c>
      <c r="L16" s="86" t="str">
        <f t="shared" si="6"/>
        <v/>
      </c>
      <c r="M16" s="86" t="str">
        <f t="shared" si="7"/>
        <v/>
      </c>
      <c r="N16" s="86"/>
      <c r="O16" s="86"/>
      <c r="P16" s="86"/>
      <c r="Q16" s="86"/>
      <c r="R16" s="86"/>
      <c r="T16" s="79">
        <f t="shared" si="8"/>
        <v>0</v>
      </c>
      <c r="U16" s="79">
        <f t="shared" si="9"/>
        <v>0</v>
      </c>
    </row>
    <row r="17" spans="1:21" ht="18.75" customHeight="1" x14ac:dyDescent="0.2">
      <c r="A17" s="83">
        <v>7</v>
      </c>
      <c r="B17" s="489" t="str">
        <f t="shared" si="0"/>
        <v/>
      </c>
      <c r="C17" s="490"/>
      <c r="D17" s="490"/>
      <c r="E17" s="491"/>
      <c r="F17" s="481" t="str">
        <f t="shared" si="1"/>
        <v/>
      </c>
      <c r="G17" s="481"/>
      <c r="H17" s="81" t="str">
        <f t="shared" si="2"/>
        <v/>
      </c>
      <c r="I17" s="84" t="str">
        <f t="shared" si="3"/>
        <v/>
      </c>
      <c r="J17" s="85" t="str">
        <f t="shared" si="4"/>
        <v/>
      </c>
      <c r="K17" s="85" t="str">
        <f t="shared" si="5"/>
        <v/>
      </c>
      <c r="L17" s="86" t="str">
        <f t="shared" si="6"/>
        <v/>
      </c>
      <c r="M17" s="86" t="str">
        <f t="shared" si="7"/>
        <v/>
      </c>
      <c r="N17" s="86"/>
      <c r="O17" s="86"/>
      <c r="P17" s="86"/>
      <c r="Q17" s="86"/>
      <c r="R17" s="86"/>
      <c r="T17" s="79">
        <f t="shared" si="8"/>
        <v>0</v>
      </c>
      <c r="U17" s="79">
        <f t="shared" si="9"/>
        <v>0</v>
      </c>
    </row>
    <row r="18" spans="1:21" ht="18.75" customHeight="1" x14ac:dyDescent="0.2">
      <c r="A18" s="83">
        <v>8</v>
      </c>
      <c r="B18" s="489" t="str">
        <f t="shared" si="0"/>
        <v/>
      </c>
      <c r="C18" s="490"/>
      <c r="D18" s="490"/>
      <c r="E18" s="491"/>
      <c r="F18" s="481" t="str">
        <f t="shared" si="1"/>
        <v/>
      </c>
      <c r="G18" s="481"/>
      <c r="H18" s="81" t="str">
        <f t="shared" si="2"/>
        <v/>
      </c>
      <c r="I18" s="84" t="str">
        <f t="shared" si="3"/>
        <v/>
      </c>
      <c r="J18" s="85" t="str">
        <f t="shared" si="4"/>
        <v/>
      </c>
      <c r="K18" s="85" t="str">
        <f t="shared" si="5"/>
        <v/>
      </c>
      <c r="L18" s="86" t="str">
        <f t="shared" si="6"/>
        <v/>
      </c>
      <c r="M18" s="86" t="str">
        <f t="shared" si="7"/>
        <v/>
      </c>
      <c r="N18" s="86"/>
      <c r="O18" s="86"/>
      <c r="P18" s="86"/>
      <c r="Q18" s="86"/>
      <c r="R18" s="86"/>
      <c r="T18" s="79">
        <f t="shared" si="8"/>
        <v>0</v>
      </c>
      <c r="U18" s="79">
        <f t="shared" si="9"/>
        <v>0</v>
      </c>
    </row>
    <row r="19" spans="1:21" ht="18.75" customHeight="1" x14ac:dyDescent="0.2">
      <c r="A19" s="83">
        <v>9</v>
      </c>
      <c r="B19" s="489" t="str">
        <f t="shared" si="0"/>
        <v/>
      </c>
      <c r="C19" s="490"/>
      <c r="D19" s="490"/>
      <c r="E19" s="491"/>
      <c r="F19" s="481" t="str">
        <f t="shared" si="1"/>
        <v/>
      </c>
      <c r="G19" s="481"/>
      <c r="H19" s="81" t="str">
        <f t="shared" si="2"/>
        <v/>
      </c>
      <c r="I19" s="84" t="str">
        <f t="shared" si="3"/>
        <v/>
      </c>
      <c r="J19" s="85" t="str">
        <f t="shared" si="4"/>
        <v/>
      </c>
      <c r="K19" s="85" t="str">
        <f t="shared" si="5"/>
        <v/>
      </c>
      <c r="L19" s="86" t="str">
        <f t="shared" si="6"/>
        <v/>
      </c>
      <c r="M19" s="86" t="str">
        <f t="shared" si="7"/>
        <v/>
      </c>
      <c r="N19" s="86"/>
      <c r="O19" s="86"/>
      <c r="P19" s="86"/>
      <c r="Q19" s="86"/>
      <c r="R19" s="86"/>
      <c r="T19" s="79">
        <f t="shared" si="8"/>
        <v>0</v>
      </c>
      <c r="U19" s="79">
        <f t="shared" si="9"/>
        <v>0</v>
      </c>
    </row>
    <row r="20" spans="1:21" ht="18.75" customHeight="1" x14ac:dyDescent="0.2">
      <c r="A20" s="83">
        <v>10</v>
      </c>
      <c r="B20" s="489" t="str">
        <f t="shared" si="0"/>
        <v/>
      </c>
      <c r="C20" s="490"/>
      <c r="D20" s="490"/>
      <c r="E20" s="491"/>
      <c r="F20" s="481" t="str">
        <f t="shared" si="1"/>
        <v/>
      </c>
      <c r="G20" s="481"/>
      <c r="H20" s="81" t="str">
        <f t="shared" si="2"/>
        <v/>
      </c>
      <c r="I20" s="84" t="str">
        <f t="shared" si="3"/>
        <v/>
      </c>
      <c r="J20" s="85" t="str">
        <f t="shared" si="4"/>
        <v/>
      </c>
      <c r="K20" s="85" t="str">
        <f t="shared" si="5"/>
        <v/>
      </c>
      <c r="L20" s="86" t="str">
        <f t="shared" si="6"/>
        <v/>
      </c>
      <c r="M20" s="86" t="str">
        <f t="shared" si="7"/>
        <v/>
      </c>
      <c r="N20" s="86"/>
      <c r="O20" s="86"/>
      <c r="P20" s="86"/>
      <c r="Q20" s="86"/>
      <c r="R20" s="86"/>
      <c r="T20" s="79">
        <f t="shared" si="8"/>
        <v>0</v>
      </c>
      <c r="U20" s="79">
        <f t="shared" si="9"/>
        <v>0</v>
      </c>
    </row>
    <row r="21" spans="1:21" ht="18.75" customHeight="1" x14ac:dyDescent="0.2">
      <c r="A21" s="83">
        <v>11</v>
      </c>
      <c r="B21" s="489" t="str">
        <f t="shared" si="0"/>
        <v/>
      </c>
      <c r="C21" s="490"/>
      <c r="D21" s="490"/>
      <c r="E21" s="491"/>
      <c r="F21" s="481" t="str">
        <f t="shared" si="1"/>
        <v/>
      </c>
      <c r="G21" s="481"/>
      <c r="H21" s="81" t="str">
        <f t="shared" si="2"/>
        <v/>
      </c>
      <c r="I21" s="84" t="str">
        <f t="shared" si="3"/>
        <v/>
      </c>
      <c r="J21" s="85" t="str">
        <f t="shared" si="4"/>
        <v/>
      </c>
      <c r="K21" s="85" t="str">
        <f t="shared" si="5"/>
        <v/>
      </c>
      <c r="L21" s="86" t="str">
        <f t="shared" si="6"/>
        <v/>
      </c>
      <c r="M21" s="86" t="str">
        <f t="shared" si="7"/>
        <v/>
      </c>
      <c r="N21" s="86"/>
      <c r="O21" s="86"/>
      <c r="P21" s="86"/>
      <c r="Q21" s="86"/>
      <c r="R21" s="86"/>
      <c r="T21" s="79">
        <f t="shared" si="8"/>
        <v>0</v>
      </c>
      <c r="U21" s="79">
        <f t="shared" si="9"/>
        <v>0</v>
      </c>
    </row>
    <row r="22" spans="1:21" ht="18.75" customHeight="1" x14ac:dyDescent="0.2">
      <c r="A22" s="83">
        <v>12</v>
      </c>
      <c r="B22" s="489" t="str">
        <f t="shared" si="0"/>
        <v/>
      </c>
      <c r="C22" s="490"/>
      <c r="D22" s="490"/>
      <c r="E22" s="491"/>
      <c r="F22" s="481" t="str">
        <f t="shared" si="1"/>
        <v/>
      </c>
      <c r="G22" s="481"/>
      <c r="H22" s="81" t="str">
        <f t="shared" si="2"/>
        <v/>
      </c>
      <c r="I22" s="84" t="str">
        <f t="shared" si="3"/>
        <v/>
      </c>
      <c r="J22" s="85" t="str">
        <f t="shared" si="4"/>
        <v/>
      </c>
      <c r="K22" s="85" t="str">
        <f t="shared" si="5"/>
        <v/>
      </c>
      <c r="L22" s="86" t="str">
        <f t="shared" si="6"/>
        <v/>
      </c>
      <c r="M22" s="86" t="str">
        <f t="shared" si="7"/>
        <v/>
      </c>
      <c r="N22" s="86"/>
      <c r="O22" s="86"/>
      <c r="P22" s="86"/>
      <c r="Q22" s="86"/>
      <c r="R22" s="86"/>
      <c r="T22" s="79">
        <f t="shared" si="8"/>
        <v>0</v>
      </c>
      <c r="U22" s="79">
        <f t="shared" si="9"/>
        <v>0</v>
      </c>
    </row>
    <row r="23" spans="1:21" ht="18.75" customHeight="1" x14ac:dyDescent="0.2">
      <c r="A23" s="83">
        <v>13</v>
      </c>
      <c r="B23" s="489" t="str">
        <f t="shared" si="0"/>
        <v/>
      </c>
      <c r="C23" s="490"/>
      <c r="D23" s="490"/>
      <c r="E23" s="491"/>
      <c r="F23" s="481" t="str">
        <f t="shared" si="1"/>
        <v/>
      </c>
      <c r="G23" s="481"/>
      <c r="H23" s="81" t="str">
        <f t="shared" si="2"/>
        <v/>
      </c>
      <c r="I23" s="84" t="str">
        <f t="shared" si="3"/>
        <v/>
      </c>
      <c r="J23" s="85" t="str">
        <f t="shared" si="4"/>
        <v/>
      </c>
      <c r="K23" s="85" t="str">
        <f t="shared" si="5"/>
        <v/>
      </c>
      <c r="L23" s="86" t="str">
        <f t="shared" si="6"/>
        <v/>
      </c>
      <c r="M23" s="86" t="str">
        <f t="shared" si="7"/>
        <v/>
      </c>
      <c r="N23" s="86"/>
      <c r="O23" s="86"/>
      <c r="P23" s="86"/>
      <c r="Q23" s="86"/>
      <c r="R23" s="86"/>
      <c r="T23" s="79">
        <f t="shared" si="8"/>
        <v>0</v>
      </c>
      <c r="U23" s="79">
        <f t="shared" si="9"/>
        <v>0</v>
      </c>
    </row>
    <row r="24" spans="1:21" ht="18.75" customHeight="1" x14ac:dyDescent="0.2">
      <c r="A24" s="83">
        <v>14</v>
      </c>
      <c r="B24" s="489" t="str">
        <f t="shared" si="0"/>
        <v/>
      </c>
      <c r="C24" s="490"/>
      <c r="D24" s="490"/>
      <c r="E24" s="491"/>
      <c r="F24" s="481" t="str">
        <f t="shared" si="1"/>
        <v/>
      </c>
      <c r="G24" s="481"/>
      <c r="H24" s="81" t="str">
        <f t="shared" si="2"/>
        <v/>
      </c>
      <c r="I24" s="84" t="str">
        <f t="shared" si="3"/>
        <v/>
      </c>
      <c r="J24" s="85" t="str">
        <f t="shared" si="4"/>
        <v/>
      </c>
      <c r="K24" s="85" t="str">
        <f t="shared" si="5"/>
        <v/>
      </c>
      <c r="L24" s="86" t="str">
        <f t="shared" si="6"/>
        <v/>
      </c>
      <c r="M24" s="86" t="str">
        <f t="shared" si="7"/>
        <v/>
      </c>
      <c r="N24" s="86"/>
      <c r="O24" s="86"/>
      <c r="P24" s="86"/>
      <c r="Q24" s="86"/>
      <c r="R24" s="86"/>
      <c r="T24" s="79">
        <f t="shared" si="8"/>
        <v>0</v>
      </c>
      <c r="U24" s="79">
        <f t="shared" si="9"/>
        <v>0</v>
      </c>
    </row>
    <row r="25" spans="1:21" ht="18.75" customHeight="1" x14ac:dyDescent="0.2">
      <c r="A25" s="83">
        <v>15</v>
      </c>
      <c r="B25" s="489" t="str">
        <f t="shared" si="0"/>
        <v/>
      </c>
      <c r="C25" s="490"/>
      <c r="D25" s="490"/>
      <c r="E25" s="491"/>
      <c r="F25" s="481" t="str">
        <f t="shared" si="1"/>
        <v/>
      </c>
      <c r="G25" s="481"/>
      <c r="H25" s="81" t="str">
        <f t="shared" si="2"/>
        <v/>
      </c>
      <c r="I25" s="84" t="str">
        <f t="shared" si="3"/>
        <v/>
      </c>
      <c r="J25" s="85" t="str">
        <f t="shared" si="4"/>
        <v/>
      </c>
      <c r="K25" s="85" t="str">
        <f t="shared" si="5"/>
        <v/>
      </c>
      <c r="L25" s="86" t="str">
        <f t="shared" si="6"/>
        <v/>
      </c>
      <c r="M25" s="86" t="str">
        <f t="shared" si="7"/>
        <v/>
      </c>
      <c r="N25" s="86"/>
      <c r="O25" s="86"/>
      <c r="P25" s="86"/>
      <c r="Q25" s="86"/>
      <c r="R25" s="86"/>
      <c r="T25" s="79">
        <f t="shared" si="8"/>
        <v>0</v>
      </c>
      <c r="U25" s="79">
        <f t="shared" si="9"/>
        <v>0</v>
      </c>
    </row>
    <row r="26" spans="1:21" ht="18.75" customHeight="1" x14ac:dyDescent="0.2">
      <c r="A26" s="83">
        <v>16</v>
      </c>
      <c r="B26" s="489" t="str">
        <f t="shared" si="0"/>
        <v/>
      </c>
      <c r="C26" s="490"/>
      <c r="D26" s="490"/>
      <c r="E26" s="491"/>
      <c r="F26" s="481" t="str">
        <f t="shared" si="1"/>
        <v/>
      </c>
      <c r="G26" s="481"/>
      <c r="H26" s="81" t="str">
        <f t="shared" si="2"/>
        <v/>
      </c>
      <c r="I26" s="84" t="str">
        <f t="shared" si="3"/>
        <v/>
      </c>
      <c r="J26" s="85" t="str">
        <f t="shared" si="4"/>
        <v/>
      </c>
      <c r="K26" s="85" t="str">
        <f t="shared" si="5"/>
        <v/>
      </c>
      <c r="L26" s="86" t="str">
        <f t="shared" si="6"/>
        <v/>
      </c>
      <c r="M26" s="86" t="str">
        <f t="shared" si="7"/>
        <v/>
      </c>
      <c r="N26" s="86"/>
      <c r="O26" s="86"/>
      <c r="P26" s="86"/>
      <c r="Q26" s="86"/>
      <c r="R26" s="86"/>
      <c r="T26" s="79">
        <f t="shared" si="8"/>
        <v>0</v>
      </c>
      <c r="U26" s="79">
        <f t="shared" si="9"/>
        <v>0</v>
      </c>
    </row>
    <row r="27" spans="1:21" ht="18.75" customHeight="1" x14ac:dyDescent="0.2">
      <c r="A27" s="83">
        <v>17</v>
      </c>
      <c r="B27" s="489" t="str">
        <f t="shared" si="0"/>
        <v/>
      </c>
      <c r="C27" s="490"/>
      <c r="D27" s="490"/>
      <c r="E27" s="491"/>
      <c r="F27" s="481" t="str">
        <f t="shared" si="1"/>
        <v/>
      </c>
      <c r="G27" s="481"/>
      <c r="H27" s="81" t="str">
        <f t="shared" si="2"/>
        <v/>
      </c>
      <c r="I27" s="84" t="str">
        <f t="shared" si="3"/>
        <v/>
      </c>
      <c r="J27" s="85" t="str">
        <f t="shared" si="4"/>
        <v/>
      </c>
      <c r="K27" s="85" t="str">
        <f t="shared" si="5"/>
        <v/>
      </c>
      <c r="L27" s="86" t="str">
        <f t="shared" si="6"/>
        <v/>
      </c>
      <c r="M27" s="86" t="str">
        <f t="shared" si="7"/>
        <v/>
      </c>
      <c r="N27" s="86"/>
      <c r="O27" s="86"/>
      <c r="P27" s="86"/>
      <c r="Q27" s="86"/>
      <c r="R27" s="86"/>
      <c r="T27" s="79">
        <f t="shared" si="8"/>
        <v>0</v>
      </c>
      <c r="U27" s="79">
        <f t="shared" si="9"/>
        <v>0</v>
      </c>
    </row>
    <row r="28" spans="1:21" ht="18.75" customHeight="1" x14ac:dyDescent="0.2">
      <c r="A28" s="83">
        <v>18</v>
      </c>
      <c r="B28" s="489" t="str">
        <f t="shared" si="0"/>
        <v/>
      </c>
      <c r="C28" s="490"/>
      <c r="D28" s="490"/>
      <c r="E28" s="491"/>
      <c r="F28" s="481" t="str">
        <f t="shared" si="1"/>
        <v/>
      </c>
      <c r="G28" s="481"/>
      <c r="H28" s="81" t="str">
        <f t="shared" si="2"/>
        <v/>
      </c>
      <c r="I28" s="84" t="str">
        <f t="shared" si="3"/>
        <v/>
      </c>
      <c r="J28" s="85" t="str">
        <f t="shared" si="4"/>
        <v/>
      </c>
      <c r="K28" s="85" t="str">
        <f t="shared" si="5"/>
        <v/>
      </c>
      <c r="L28" s="86" t="str">
        <f t="shared" si="6"/>
        <v/>
      </c>
      <c r="M28" s="86" t="str">
        <f t="shared" si="7"/>
        <v/>
      </c>
      <c r="N28" s="86"/>
      <c r="O28" s="86"/>
      <c r="P28" s="86"/>
      <c r="Q28" s="86"/>
      <c r="R28" s="86"/>
      <c r="T28" s="79">
        <f t="shared" si="8"/>
        <v>0</v>
      </c>
      <c r="U28" s="79">
        <f t="shared" si="9"/>
        <v>0</v>
      </c>
    </row>
    <row r="29" spans="1:21" ht="18.75" customHeight="1" x14ac:dyDescent="0.2">
      <c r="A29" s="83">
        <v>19</v>
      </c>
      <c r="B29" s="489" t="str">
        <f t="shared" si="0"/>
        <v/>
      </c>
      <c r="C29" s="490"/>
      <c r="D29" s="490"/>
      <c r="E29" s="491"/>
      <c r="F29" s="481" t="str">
        <f t="shared" si="1"/>
        <v/>
      </c>
      <c r="G29" s="481"/>
      <c r="H29" s="81" t="str">
        <f t="shared" si="2"/>
        <v/>
      </c>
      <c r="I29" s="84" t="str">
        <f t="shared" si="3"/>
        <v/>
      </c>
      <c r="J29" s="85" t="str">
        <f t="shared" si="4"/>
        <v/>
      </c>
      <c r="K29" s="85" t="str">
        <f t="shared" si="5"/>
        <v/>
      </c>
      <c r="L29" s="86" t="str">
        <f t="shared" si="6"/>
        <v/>
      </c>
      <c r="M29" s="86" t="str">
        <f t="shared" si="7"/>
        <v/>
      </c>
      <c r="N29" s="86"/>
      <c r="O29" s="86"/>
      <c r="P29" s="86"/>
      <c r="Q29" s="86"/>
      <c r="R29" s="86"/>
      <c r="T29" s="79">
        <f t="shared" si="8"/>
        <v>0</v>
      </c>
      <c r="U29" s="79">
        <f t="shared" si="9"/>
        <v>0</v>
      </c>
    </row>
    <row r="30" spans="1:21" ht="18.75" customHeight="1" x14ac:dyDescent="0.2">
      <c r="A30" s="87">
        <v>20</v>
      </c>
      <c r="B30" s="489" t="str">
        <f t="shared" si="0"/>
        <v/>
      </c>
      <c r="C30" s="490"/>
      <c r="D30" s="490"/>
      <c r="E30" s="491"/>
      <c r="F30" s="481" t="str">
        <f t="shared" si="1"/>
        <v/>
      </c>
      <c r="G30" s="481"/>
      <c r="H30" s="81" t="str">
        <f t="shared" si="2"/>
        <v/>
      </c>
      <c r="I30" s="84" t="str">
        <f t="shared" si="3"/>
        <v/>
      </c>
      <c r="J30" s="85" t="str">
        <f t="shared" si="4"/>
        <v/>
      </c>
      <c r="K30" s="85" t="str">
        <f t="shared" si="5"/>
        <v/>
      </c>
      <c r="L30" s="86" t="str">
        <f t="shared" si="6"/>
        <v/>
      </c>
      <c r="M30" s="86" t="str">
        <f t="shared" si="7"/>
        <v/>
      </c>
      <c r="N30" s="86"/>
      <c r="O30" s="86"/>
      <c r="P30" s="86"/>
      <c r="Q30" s="86"/>
      <c r="R30" s="86"/>
      <c r="S30" s="88"/>
      <c r="T30" s="79">
        <f t="shared" si="8"/>
        <v>0</v>
      </c>
      <c r="U30" s="79">
        <f t="shared" si="9"/>
        <v>0</v>
      </c>
    </row>
    <row r="31" spans="1:21" ht="13.5" customHeight="1" x14ac:dyDescent="0.2">
      <c r="A31" s="288" t="s">
        <v>3616</v>
      </c>
      <c r="B31" s="293"/>
      <c r="C31" s="293"/>
      <c r="D31" s="293"/>
      <c r="E31" s="293"/>
      <c r="F31" s="287"/>
      <c r="G31" s="288"/>
      <c r="H31" s="288"/>
      <c r="I31" s="288"/>
      <c r="J31" s="288"/>
      <c r="K31" s="289"/>
      <c r="L31" s="289"/>
      <c r="M31" s="289"/>
      <c r="N31" s="290"/>
      <c r="O31" s="290"/>
      <c r="P31" s="290"/>
      <c r="Q31" s="290"/>
      <c r="R31" s="290"/>
    </row>
    <row r="32" spans="1:21" ht="17.25" customHeight="1" x14ac:dyDescent="0.2">
      <c r="A32" s="547" t="s">
        <v>168</v>
      </c>
      <c r="B32" s="549"/>
      <c r="C32" s="549"/>
      <c r="D32" s="549"/>
      <c r="E32" s="548"/>
      <c r="F32" s="300" t="s">
        <v>133</v>
      </c>
      <c r="G32" s="547" t="s">
        <v>135</v>
      </c>
      <c r="H32" s="548"/>
      <c r="I32" s="547" t="s">
        <v>3582</v>
      </c>
      <c r="J32" s="548"/>
      <c r="K32" s="546" t="s">
        <v>3619</v>
      </c>
      <c r="L32" s="546"/>
      <c r="M32" s="289"/>
      <c r="N32" s="291"/>
      <c r="O32" s="291"/>
      <c r="P32" s="291"/>
      <c r="Q32" s="291"/>
      <c r="R32" s="291"/>
      <c r="S32" s="80"/>
    </row>
    <row r="33" spans="1:21" ht="24.75" customHeight="1" x14ac:dyDescent="0.2">
      <c r="A33" s="550" t="s">
        <v>3612</v>
      </c>
      <c r="B33" s="553"/>
      <c r="C33" s="553"/>
      <c r="D33" s="553"/>
      <c r="E33" s="551"/>
      <c r="F33" s="301"/>
      <c r="G33" s="550" t="s">
        <v>3613</v>
      </c>
      <c r="H33" s="551"/>
      <c r="I33" s="550" t="s">
        <v>3612</v>
      </c>
      <c r="J33" s="551"/>
      <c r="K33" s="550" t="s">
        <v>3620</v>
      </c>
      <c r="L33" s="551"/>
      <c r="M33" s="289"/>
      <c r="N33" s="292"/>
      <c r="O33" s="292"/>
      <c r="P33" s="292"/>
      <c r="Q33" s="292"/>
      <c r="R33" s="292"/>
      <c r="S33" s="89"/>
    </row>
    <row r="34" spans="1:21" ht="15.75" customHeight="1" x14ac:dyDescent="0.2">
      <c r="A34" s="514">
        <f>COUNTIF(I11:K30,"*男*")+COUNTIF(I36:K95,"*男*")-F34</f>
        <v>0</v>
      </c>
      <c r="B34" s="515"/>
      <c r="C34" s="515"/>
      <c r="D34" s="515"/>
      <c r="E34" s="516"/>
      <c r="F34" s="302">
        <f>COUNTIF(I11:K30,"男子八種")+COUNTIF(I36:K95,"男子八種")</f>
        <v>0</v>
      </c>
      <c r="G34" s="482">
        <f>出場選手エントリー票!H127+出場選手エントリー票!H128</f>
        <v>0</v>
      </c>
      <c r="H34" s="483"/>
      <c r="I34" s="544">
        <f>出場選手エントリー票!H2</f>
        <v>0</v>
      </c>
      <c r="J34" s="545"/>
      <c r="K34" s="557">
        <f>IF(学校情報!T1=FALSE,0,COUNTIF('申込用紙 男'!$B$36:$E$95,"&gt;100")+COUNTIF('申込用紙 男'!$B$11:$E$30,"&gt;100"))</f>
        <v>0</v>
      </c>
      <c r="L34" s="558"/>
      <c r="M34" s="546" t="s">
        <v>132</v>
      </c>
      <c r="N34" s="546"/>
      <c r="O34" s="297"/>
      <c r="P34" s="297"/>
      <c r="Q34" s="297"/>
      <c r="R34" s="292"/>
      <c r="S34" s="89"/>
    </row>
    <row r="35" spans="1:21" ht="15.75" customHeight="1" x14ac:dyDescent="0.2">
      <c r="A35" s="554">
        <f>A34*800</f>
        <v>0</v>
      </c>
      <c r="B35" s="555"/>
      <c r="C35" s="555"/>
      <c r="D35" s="555"/>
      <c r="E35" s="556"/>
      <c r="F35" s="303">
        <f>F34*1500</f>
        <v>0</v>
      </c>
      <c r="G35" s="484">
        <f>G34*1600</f>
        <v>0</v>
      </c>
      <c r="H35" s="485"/>
      <c r="I35" s="484">
        <f>I34*800</f>
        <v>0</v>
      </c>
      <c r="J35" s="485"/>
      <c r="K35" s="484">
        <f>K34*500</f>
        <v>0</v>
      </c>
      <c r="L35" s="485"/>
      <c r="M35" s="543">
        <f>A35+F35+G35+I35+K35</f>
        <v>0</v>
      </c>
      <c r="N35" s="543"/>
      <c r="O35" s="299"/>
      <c r="P35" s="299"/>
      <c r="Q35" s="299"/>
      <c r="R35" s="299"/>
      <c r="S35" s="89"/>
    </row>
    <row r="36" spans="1:21" ht="18.75" customHeight="1" x14ac:dyDescent="0.2">
      <c r="A36" s="83">
        <v>21</v>
      </c>
      <c r="B36" s="489" t="str">
        <f t="shared" ref="B36:B94" si="10">IF(ISERROR(VLOOKUP(A36,男子,6,0)),"",VALUE(VLOOKUP(A36,男子,6,0))-ROUNDDOWN(VALUE(VLOOKUP(A36,男子,6)),-4))</f>
        <v/>
      </c>
      <c r="C36" s="490"/>
      <c r="D36" s="490"/>
      <c r="E36" s="491"/>
      <c r="F36" s="481" t="str">
        <f t="shared" ref="F36:F95" si="11">IF(B36="","",VLOOKUP(A36,男子,7,0)&amp;"　"&amp;VLOOKUP(A36,男子,8,0))</f>
        <v/>
      </c>
      <c r="G36" s="481"/>
      <c r="H36" s="81" t="str">
        <f t="shared" ref="H36:H67" si="12">IF(B36="","",VLOOKUP(A36,男子,14,0))</f>
        <v/>
      </c>
      <c r="I36" s="84" t="str">
        <f t="shared" ref="I36:I67" si="13">IF(ISERROR(VLOOKUP(A36,男子,17+2,0)),"",IF(VLOOKUP(A36,男子,17,0)="","",VLOOKUP(A36,男子,17,0)))</f>
        <v/>
      </c>
      <c r="J36" s="85" t="str">
        <f t="shared" ref="J36:J67" si="14">IF(ISERROR(VLOOKUP(A36,男子,21+2,0)),"",IF(VLOOKUP(A36,男子,21,0)="","",VLOOKUP(A36,男子,21,0)))</f>
        <v/>
      </c>
      <c r="K36" s="85" t="str">
        <f>IF(ISERROR(VLOOKUP(A36,男子,25+2,0)),"",IF(VLOOKUP(A36,男子,25,0)="","",VLOOKUP(A36,男子,25,0)))</f>
        <v/>
      </c>
      <c r="L36" s="86" t="str">
        <f t="shared" ref="L36:L67" si="15">IF(ISERROR(VLOOKUP(A36,男子,29+2,0)),"",IF(VLOOKUP(A36,男子,29,0)="","",VLOOKUP(A36,男子,29,0)))</f>
        <v/>
      </c>
      <c r="M36" s="81" t="str">
        <f t="shared" ref="M36:M67" si="16">IF(ISERROR(VLOOKUP(A36,男子,33+2,0)),"",IF(VLOOKUP(A36,男子,33,0)="","",VLOOKUP(A36,男子,33,0)))</f>
        <v/>
      </c>
      <c r="N36" s="86"/>
      <c r="O36" s="86"/>
      <c r="P36" s="86"/>
      <c r="Q36" s="86"/>
      <c r="R36" s="86"/>
      <c r="T36" s="79">
        <f t="shared" ref="T36:T96" si="17">IF(ISERROR(VALUE(L36)),0,VALUE(L36))</f>
        <v>0</v>
      </c>
      <c r="U36" s="79">
        <f>IF(ISERROR(VALUE(#REF!)),0,VALUE(#REF!))</f>
        <v>0</v>
      </c>
    </row>
    <row r="37" spans="1:21" ht="18.75" customHeight="1" x14ac:dyDescent="0.2">
      <c r="A37" s="83">
        <v>22</v>
      </c>
      <c r="B37" s="489" t="str">
        <f t="shared" si="10"/>
        <v/>
      </c>
      <c r="C37" s="490"/>
      <c r="D37" s="490"/>
      <c r="E37" s="491"/>
      <c r="F37" s="481" t="str">
        <f t="shared" si="11"/>
        <v/>
      </c>
      <c r="G37" s="481"/>
      <c r="H37" s="81" t="str">
        <f t="shared" si="12"/>
        <v/>
      </c>
      <c r="I37" s="84" t="str">
        <f t="shared" si="13"/>
        <v/>
      </c>
      <c r="J37" s="85" t="str">
        <f t="shared" si="14"/>
        <v/>
      </c>
      <c r="K37" s="85" t="str">
        <f t="shared" ref="K37:K67" si="18">IF(ISERROR(VLOOKUP(A37,男子,25+2,0)),"",IF(VLOOKUP(A37,男子,25,0)="","",VLOOKUP(A37,男子,25,0)))</f>
        <v/>
      </c>
      <c r="L37" s="86" t="str">
        <f t="shared" si="15"/>
        <v/>
      </c>
      <c r="M37" s="86" t="str">
        <f t="shared" si="16"/>
        <v/>
      </c>
      <c r="N37" s="86"/>
      <c r="O37" s="86"/>
      <c r="P37" s="86"/>
      <c r="Q37" s="86"/>
      <c r="R37" s="86"/>
      <c r="T37" s="79">
        <f t="shared" si="17"/>
        <v>0</v>
      </c>
      <c r="U37" s="79">
        <f>IF(ISERROR(VALUE(#REF!)),0,VALUE(#REF!))</f>
        <v>0</v>
      </c>
    </row>
    <row r="38" spans="1:21" ht="18.75" customHeight="1" x14ac:dyDescent="0.2">
      <c r="A38" s="87">
        <v>23</v>
      </c>
      <c r="B38" s="489" t="str">
        <f t="shared" si="10"/>
        <v/>
      </c>
      <c r="C38" s="490"/>
      <c r="D38" s="490"/>
      <c r="E38" s="491"/>
      <c r="F38" s="481" t="str">
        <f t="shared" si="11"/>
        <v/>
      </c>
      <c r="G38" s="481"/>
      <c r="H38" s="81" t="str">
        <f t="shared" si="12"/>
        <v/>
      </c>
      <c r="I38" s="84" t="str">
        <f t="shared" si="13"/>
        <v/>
      </c>
      <c r="J38" s="85" t="str">
        <f t="shared" si="14"/>
        <v/>
      </c>
      <c r="K38" s="85" t="str">
        <f t="shared" si="18"/>
        <v/>
      </c>
      <c r="L38" s="86" t="str">
        <f t="shared" si="15"/>
        <v/>
      </c>
      <c r="M38" s="86" t="str">
        <f t="shared" si="16"/>
        <v/>
      </c>
      <c r="N38" s="86"/>
      <c r="O38" s="86"/>
      <c r="P38" s="86"/>
      <c r="Q38" s="86"/>
      <c r="R38" s="86"/>
      <c r="T38" s="79">
        <f t="shared" si="17"/>
        <v>0</v>
      </c>
      <c r="U38" s="79">
        <f>IF(ISERROR(VALUE(#REF!)),0,VALUE(#REF!))</f>
        <v>0</v>
      </c>
    </row>
    <row r="39" spans="1:21" ht="18.75" customHeight="1" x14ac:dyDescent="0.2">
      <c r="A39" s="83">
        <v>24</v>
      </c>
      <c r="B39" s="489" t="str">
        <f t="shared" si="10"/>
        <v/>
      </c>
      <c r="C39" s="490"/>
      <c r="D39" s="490"/>
      <c r="E39" s="491"/>
      <c r="F39" s="481" t="str">
        <f t="shared" si="11"/>
        <v/>
      </c>
      <c r="G39" s="481"/>
      <c r="H39" s="81" t="str">
        <f t="shared" si="12"/>
        <v/>
      </c>
      <c r="I39" s="84" t="str">
        <f t="shared" si="13"/>
        <v/>
      </c>
      <c r="J39" s="85" t="str">
        <f t="shared" si="14"/>
        <v/>
      </c>
      <c r="K39" s="85" t="str">
        <f t="shared" si="18"/>
        <v/>
      </c>
      <c r="L39" s="86" t="str">
        <f t="shared" si="15"/>
        <v/>
      </c>
      <c r="M39" s="86" t="str">
        <f t="shared" si="16"/>
        <v/>
      </c>
      <c r="N39" s="86"/>
      <c r="O39" s="86"/>
      <c r="P39" s="86"/>
      <c r="Q39" s="86"/>
      <c r="R39" s="86"/>
      <c r="T39" s="79">
        <f t="shared" si="17"/>
        <v>0</v>
      </c>
      <c r="U39" s="79">
        <f>IF(ISERROR(VALUE(#REF!)),0,VALUE(#REF!))</f>
        <v>0</v>
      </c>
    </row>
    <row r="40" spans="1:21" ht="18.75" customHeight="1" x14ac:dyDescent="0.2">
      <c r="A40" s="83">
        <v>25</v>
      </c>
      <c r="B40" s="489" t="str">
        <f t="shared" si="10"/>
        <v/>
      </c>
      <c r="C40" s="490"/>
      <c r="D40" s="490"/>
      <c r="E40" s="491"/>
      <c r="F40" s="481" t="str">
        <f t="shared" si="11"/>
        <v/>
      </c>
      <c r="G40" s="481"/>
      <c r="H40" s="81" t="str">
        <f t="shared" si="12"/>
        <v/>
      </c>
      <c r="I40" s="84" t="str">
        <f t="shared" si="13"/>
        <v/>
      </c>
      <c r="J40" s="85" t="str">
        <f t="shared" si="14"/>
        <v/>
      </c>
      <c r="K40" s="85" t="str">
        <f t="shared" si="18"/>
        <v/>
      </c>
      <c r="L40" s="86" t="str">
        <f t="shared" si="15"/>
        <v/>
      </c>
      <c r="M40" s="86" t="str">
        <f t="shared" si="16"/>
        <v/>
      </c>
      <c r="N40" s="86"/>
      <c r="O40" s="86"/>
      <c r="P40" s="86"/>
      <c r="Q40" s="86"/>
      <c r="R40" s="86"/>
      <c r="T40" s="79">
        <f t="shared" si="17"/>
        <v>0</v>
      </c>
      <c r="U40" s="79">
        <f>IF(ISERROR(VALUE(#REF!)),0,VALUE(#REF!))</f>
        <v>0</v>
      </c>
    </row>
    <row r="41" spans="1:21" ht="18.75" customHeight="1" x14ac:dyDescent="0.2">
      <c r="A41" s="87">
        <v>26</v>
      </c>
      <c r="B41" s="489" t="str">
        <f t="shared" si="10"/>
        <v/>
      </c>
      <c r="C41" s="490"/>
      <c r="D41" s="490"/>
      <c r="E41" s="491"/>
      <c r="F41" s="481" t="str">
        <f t="shared" si="11"/>
        <v/>
      </c>
      <c r="G41" s="481"/>
      <c r="H41" s="81" t="str">
        <f t="shared" si="12"/>
        <v/>
      </c>
      <c r="I41" s="84" t="str">
        <f t="shared" si="13"/>
        <v/>
      </c>
      <c r="J41" s="85" t="str">
        <f t="shared" si="14"/>
        <v/>
      </c>
      <c r="K41" s="85" t="str">
        <f t="shared" si="18"/>
        <v/>
      </c>
      <c r="L41" s="86" t="str">
        <f t="shared" si="15"/>
        <v/>
      </c>
      <c r="M41" s="86" t="str">
        <f t="shared" si="16"/>
        <v/>
      </c>
      <c r="N41" s="86"/>
      <c r="O41" s="86"/>
      <c r="P41" s="86"/>
      <c r="Q41" s="86"/>
      <c r="R41" s="86"/>
      <c r="T41" s="79">
        <f t="shared" si="17"/>
        <v>0</v>
      </c>
      <c r="U41" s="79">
        <f>IF(ISERROR(VALUE(#REF!)),0,VALUE(#REF!))</f>
        <v>0</v>
      </c>
    </row>
    <row r="42" spans="1:21" ht="18.75" customHeight="1" x14ac:dyDescent="0.2">
      <c r="A42" s="83">
        <v>27</v>
      </c>
      <c r="B42" s="489" t="str">
        <f t="shared" si="10"/>
        <v/>
      </c>
      <c r="C42" s="490"/>
      <c r="D42" s="490"/>
      <c r="E42" s="491"/>
      <c r="F42" s="481" t="str">
        <f t="shared" si="11"/>
        <v/>
      </c>
      <c r="G42" s="481"/>
      <c r="H42" s="81" t="str">
        <f t="shared" si="12"/>
        <v/>
      </c>
      <c r="I42" s="84" t="str">
        <f t="shared" si="13"/>
        <v/>
      </c>
      <c r="J42" s="85" t="str">
        <f t="shared" si="14"/>
        <v/>
      </c>
      <c r="K42" s="85" t="str">
        <f t="shared" si="18"/>
        <v/>
      </c>
      <c r="L42" s="86" t="str">
        <f t="shared" si="15"/>
        <v/>
      </c>
      <c r="M42" s="86" t="str">
        <f t="shared" si="16"/>
        <v/>
      </c>
      <c r="N42" s="86"/>
      <c r="O42" s="86"/>
      <c r="P42" s="86"/>
      <c r="Q42" s="86"/>
      <c r="R42" s="86"/>
      <c r="T42" s="79">
        <f t="shared" si="17"/>
        <v>0</v>
      </c>
      <c r="U42" s="79">
        <f>IF(ISERROR(VALUE(#REF!)),0,VALUE(#REF!))</f>
        <v>0</v>
      </c>
    </row>
    <row r="43" spans="1:21" ht="18.75" customHeight="1" x14ac:dyDescent="0.2">
      <c r="A43" s="83">
        <v>28</v>
      </c>
      <c r="B43" s="489" t="str">
        <f t="shared" si="10"/>
        <v/>
      </c>
      <c r="C43" s="490"/>
      <c r="D43" s="490"/>
      <c r="E43" s="491"/>
      <c r="F43" s="481" t="str">
        <f t="shared" si="11"/>
        <v/>
      </c>
      <c r="G43" s="481"/>
      <c r="H43" s="81" t="str">
        <f t="shared" si="12"/>
        <v/>
      </c>
      <c r="I43" s="84" t="str">
        <f t="shared" si="13"/>
        <v/>
      </c>
      <c r="J43" s="85" t="str">
        <f t="shared" si="14"/>
        <v/>
      </c>
      <c r="K43" s="85" t="str">
        <f t="shared" si="18"/>
        <v/>
      </c>
      <c r="L43" s="86" t="str">
        <f t="shared" si="15"/>
        <v/>
      </c>
      <c r="M43" s="86" t="str">
        <f t="shared" si="16"/>
        <v/>
      </c>
      <c r="N43" s="86"/>
      <c r="O43" s="86"/>
      <c r="P43" s="86"/>
      <c r="Q43" s="86"/>
      <c r="R43" s="86"/>
      <c r="T43" s="79">
        <f t="shared" si="17"/>
        <v>0</v>
      </c>
      <c r="U43" s="79">
        <f>IF(ISERROR(VALUE(#REF!)),0,VALUE(#REF!))</f>
        <v>0</v>
      </c>
    </row>
    <row r="44" spans="1:21" ht="18.75" customHeight="1" x14ac:dyDescent="0.2">
      <c r="A44" s="87">
        <v>29</v>
      </c>
      <c r="B44" s="489" t="str">
        <f t="shared" si="10"/>
        <v/>
      </c>
      <c r="C44" s="490"/>
      <c r="D44" s="490"/>
      <c r="E44" s="491"/>
      <c r="F44" s="481" t="str">
        <f t="shared" si="11"/>
        <v/>
      </c>
      <c r="G44" s="481"/>
      <c r="H44" s="81" t="str">
        <f t="shared" si="12"/>
        <v/>
      </c>
      <c r="I44" s="84" t="str">
        <f t="shared" si="13"/>
        <v/>
      </c>
      <c r="J44" s="85" t="str">
        <f t="shared" si="14"/>
        <v/>
      </c>
      <c r="K44" s="85" t="str">
        <f t="shared" si="18"/>
        <v/>
      </c>
      <c r="L44" s="86" t="str">
        <f t="shared" si="15"/>
        <v/>
      </c>
      <c r="M44" s="86" t="str">
        <f t="shared" si="16"/>
        <v/>
      </c>
      <c r="N44" s="86"/>
      <c r="O44" s="86"/>
      <c r="P44" s="86"/>
      <c r="Q44" s="86"/>
      <c r="R44" s="86"/>
      <c r="T44" s="79">
        <f t="shared" si="17"/>
        <v>0</v>
      </c>
      <c r="U44" s="79">
        <f>IF(ISERROR(VALUE(#REF!)),0,VALUE(#REF!))</f>
        <v>0</v>
      </c>
    </row>
    <row r="45" spans="1:21" ht="18.75" customHeight="1" x14ac:dyDescent="0.2">
      <c r="A45" s="83">
        <v>30</v>
      </c>
      <c r="B45" s="489" t="str">
        <f t="shared" si="10"/>
        <v/>
      </c>
      <c r="C45" s="490"/>
      <c r="D45" s="490"/>
      <c r="E45" s="491"/>
      <c r="F45" s="481" t="str">
        <f t="shared" si="11"/>
        <v/>
      </c>
      <c r="G45" s="481"/>
      <c r="H45" s="81" t="str">
        <f t="shared" si="12"/>
        <v/>
      </c>
      <c r="I45" s="84" t="str">
        <f t="shared" si="13"/>
        <v/>
      </c>
      <c r="J45" s="85" t="str">
        <f t="shared" si="14"/>
        <v/>
      </c>
      <c r="K45" s="85" t="str">
        <f t="shared" si="18"/>
        <v/>
      </c>
      <c r="L45" s="86" t="str">
        <f t="shared" si="15"/>
        <v/>
      </c>
      <c r="M45" s="86" t="str">
        <f t="shared" si="16"/>
        <v/>
      </c>
      <c r="N45" s="86"/>
      <c r="O45" s="86"/>
      <c r="P45" s="86"/>
      <c r="Q45" s="86"/>
      <c r="R45" s="86"/>
      <c r="T45" s="79">
        <f t="shared" si="17"/>
        <v>0</v>
      </c>
      <c r="U45" s="79">
        <f>IF(ISERROR(VALUE(#REF!)),0,VALUE(#REF!))</f>
        <v>0</v>
      </c>
    </row>
    <row r="46" spans="1:21" ht="18.75" customHeight="1" x14ac:dyDescent="0.2">
      <c r="A46" s="83">
        <v>31</v>
      </c>
      <c r="B46" s="489" t="str">
        <f t="shared" si="10"/>
        <v/>
      </c>
      <c r="C46" s="490"/>
      <c r="D46" s="490"/>
      <c r="E46" s="491"/>
      <c r="F46" s="481" t="str">
        <f t="shared" si="11"/>
        <v/>
      </c>
      <c r="G46" s="481"/>
      <c r="H46" s="81" t="str">
        <f t="shared" si="12"/>
        <v/>
      </c>
      <c r="I46" s="84" t="str">
        <f t="shared" si="13"/>
        <v/>
      </c>
      <c r="J46" s="85" t="str">
        <f t="shared" si="14"/>
        <v/>
      </c>
      <c r="K46" s="85" t="str">
        <f t="shared" si="18"/>
        <v/>
      </c>
      <c r="L46" s="86" t="str">
        <f t="shared" si="15"/>
        <v/>
      </c>
      <c r="M46" s="86" t="str">
        <f t="shared" si="16"/>
        <v/>
      </c>
      <c r="N46" s="86"/>
      <c r="O46" s="86"/>
      <c r="P46" s="86"/>
      <c r="Q46" s="86"/>
      <c r="R46" s="86"/>
      <c r="T46" s="79">
        <f t="shared" si="17"/>
        <v>0</v>
      </c>
      <c r="U46" s="79">
        <f>IF(ISERROR(VALUE(#REF!)),0,VALUE(#REF!))</f>
        <v>0</v>
      </c>
    </row>
    <row r="47" spans="1:21" ht="18.75" customHeight="1" x14ac:dyDescent="0.2">
      <c r="A47" s="87">
        <v>32</v>
      </c>
      <c r="B47" s="489" t="str">
        <f t="shared" si="10"/>
        <v/>
      </c>
      <c r="C47" s="490"/>
      <c r="D47" s="490"/>
      <c r="E47" s="491"/>
      <c r="F47" s="481" t="str">
        <f t="shared" si="11"/>
        <v/>
      </c>
      <c r="G47" s="481"/>
      <c r="H47" s="81" t="str">
        <f t="shared" si="12"/>
        <v/>
      </c>
      <c r="I47" s="84" t="str">
        <f t="shared" si="13"/>
        <v/>
      </c>
      <c r="J47" s="85" t="str">
        <f t="shared" si="14"/>
        <v/>
      </c>
      <c r="K47" s="85" t="str">
        <f t="shared" si="18"/>
        <v/>
      </c>
      <c r="L47" s="86" t="str">
        <f t="shared" si="15"/>
        <v/>
      </c>
      <c r="M47" s="86" t="str">
        <f t="shared" si="16"/>
        <v/>
      </c>
      <c r="N47" s="86"/>
      <c r="O47" s="86"/>
      <c r="P47" s="86"/>
      <c r="Q47" s="86"/>
      <c r="R47" s="86"/>
      <c r="T47" s="79">
        <f t="shared" si="17"/>
        <v>0</v>
      </c>
      <c r="U47" s="79">
        <f>IF(ISERROR(VALUE(#REF!)),0,VALUE(#REF!))</f>
        <v>0</v>
      </c>
    </row>
    <row r="48" spans="1:21" ht="18.75" customHeight="1" x14ac:dyDescent="0.2">
      <c r="A48" s="83">
        <v>33</v>
      </c>
      <c r="B48" s="489" t="str">
        <f t="shared" si="10"/>
        <v/>
      </c>
      <c r="C48" s="490"/>
      <c r="D48" s="490"/>
      <c r="E48" s="491"/>
      <c r="F48" s="481" t="str">
        <f t="shared" si="11"/>
        <v/>
      </c>
      <c r="G48" s="481"/>
      <c r="H48" s="81" t="str">
        <f t="shared" si="12"/>
        <v/>
      </c>
      <c r="I48" s="84" t="str">
        <f t="shared" si="13"/>
        <v/>
      </c>
      <c r="J48" s="85" t="str">
        <f t="shared" si="14"/>
        <v/>
      </c>
      <c r="K48" s="85" t="str">
        <f t="shared" si="18"/>
        <v/>
      </c>
      <c r="L48" s="86" t="str">
        <f t="shared" si="15"/>
        <v/>
      </c>
      <c r="M48" s="86" t="str">
        <f t="shared" si="16"/>
        <v/>
      </c>
      <c r="N48" s="86"/>
      <c r="O48" s="86"/>
      <c r="P48" s="86"/>
      <c r="Q48" s="86"/>
      <c r="R48" s="86"/>
      <c r="T48" s="79">
        <f t="shared" si="17"/>
        <v>0</v>
      </c>
      <c r="U48" s="79">
        <f>IF(ISERROR(VALUE(#REF!)),0,VALUE(#REF!))</f>
        <v>0</v>
      </c>
    </row>
    <row r="49" spans="1:21" ht="18.75" customHeight="1" x14ac:dyDescent="0.2">
      <c r="A49" s="83">
        <v>34</v>
      </c>
      <c r="B49" s="489" t="str">
        <f t="shared" si="10"/>
        <v/>
      </c>
      <c r="C49" s="490"/>
      <c r="D49" s="490"/>
      <c r="E49" s="491"/>
      <c r="F49" s="481" t="str">
        <f t="shared" si="11"/>
        <v/>
      </c>
      <c r="G49" s="481"/>
      <c r="H49" s="81" t="str">
        <f t="shared" si="12"/>
        <v/>
      </c>
      <c r="I49" s="84" t="str">
        <f t="shared" si="13"/>
        <v/>
      </c>
      <c r="J49" s="85" t="str">
        <f t="shared" si="14"/>
        <v/>
      </c>
      <c r="K49" s="85" t="str">
        <f t="shared" si="18"/>
        <v/>
      </c>
      <c r="L49" s="86" t="str">
        <f t="shared" si="15"/>
        <v/>
      </c>
      <c r="M49" s="86" t="str">
        <f t="shared" si="16"/>
        <v/>
      </c>
      <c r="N49" s="86"/>
      <c r="O49" s="86"/>
      <c r="P49" s="86"/>
      <c r="Q49" s="86"/>
      <c r="R49" s="86"/>
      <c r="T49" s="79">
        <f t="shared" si="17"/>
        <v>0</v>
      </c>
      <c r="U49" s="79">
        <f>IF(ISERROR(VALUE(#REF!)),0,VALUE(#REF!))</f>
        <v>0</v>
      </c>
    </row>
    <row r="50" spans="1:21" ht="18.75" customHeight="1" x14ac:dyDescent="0.2">
      <c r="A50" s="87">
        <v>35</v>
      </c>
      <c r="B50" s="489" t="str">
        <f t="shared" si="10"/>
        <v/>
      </c>
      <c r="C50" s="490"/>
      <c r="D50" s="490"/>
      <c r="E50" s="491"/>
      <c r="F50" s="481" t="str">
        <f t="shared" si="11"/>
        <v/>
      </c>
      <c r="G50" s="481"/>
      <c r="H50" s="81" t="str">
        <f t="shared" si="12"/>
        <v/>
      </c>
      <c r="I50" s="84" t="str">
        <f t="shared" si="13"/>
        <v/>
      </c>
      <c r="J50" s="85" t="str">
        <f t="shared" si="14"/>
        <v/>
      </c>
      <c r="K50" s="85" t="str">
        <f t="shared" si="18"/>
        <v/>
      </c>
      <c r="L50" s="86" t="str">
        <f t="shared" si="15"/>
        <v/>
      </c>
      <c r="M50" s="86" t="str">
        <f t="shared" si="16"/>
        <v/>
      </c>
      <c r="N50" s="86"/>
      <c r="O50" s="86"/>
      <c r="P50" s="86"/>
      <c r="Q50" s="86"/>
      <c r="R50" s="86"/>
      <c r="T50" s="79">
        <f t="shared" si="17"/>
        <v>0</v>
      </c>
      <c r="U50" s="79">
        <f>IF(ISERROR(VALUE(#REF!)),0,VALUE(#REF!))</f>
        <v>0</v>
      </c>
    </row>
    <row r="51" spans="1:21" ht="18.75" customHeight="1" x14ac:dyDescent="0.2">
      <c r="A51" s="83">
        <v>36</v>
      </c>
      <c r="B51" s="489" t="str">
        <f t="shared" si="10"/>
        <v/>
      </c>
      <c r="C51" s="490"/>
      <c r="D51" s="490"/>
      <c r="E51" s="491"/>
      <c r="F51" s="481" t="str">
        <f t="shared" si="11"/>
        <v/>
      </c>
      <c r="G51" s="481"/>
      <c r="H51" s="81" t="str">
        <f t="shared" si="12"/>
        <v/>
      </c>
      <c r="I51" s="84" t="str">
        <f t="shared" si="13"/>
        <v/>
      </c>
      <c r="J51" s="85" t="str">
        <f t="shared" si="14"/>
        <v/>
      </c>
      <c r="K51" s="85" t="str">
        <f t="shared" si="18"/>
        <v/>
      </c>
      <c r="L51" s="86" t="str">
        <f t="shared" si="15"/>
        <v/>
      </c>
      <c r="M51" s="86" t="str">
        <f t="shared" si="16"/>
        <v/>
      </c>
      <c r="N51" s="86"/>
      <c r="O51" s="86"/>
      <c r="P51" s="86"/>
      <c r="Q51" s="86"/>
      <c r="R51" s="86"/>
      <c r="T51" s="79">
        <f t="shared" si="17"/>
        <v>0</v>
      </c>
      <c r="U51" s="79">
        <f>IF(ISERROR(VALUE(#REF!)),0,VALUE(#REF!))</f>
        <v>0</v>
      </c>
    </row>
    <row r="52" spans="1:21" ht="18.75" customHeight="1" x14ac:dyDescent="0.2">
      <c r="A52" s="83">
        <v>37</v>
      </c>
      <c r="B52" s="489" t="str">
        <f t="shared" si="10"/>
        <v/>
      </c>
      <c r="C52" s="490"/>
      <c r="D52" s="490"/>
      <c r="E52" s="491"/>
      <c r="F52" s="481" t="str">
        <f t="shared" si="11"/>
        <v/>
      </c>
      <c r="G52" s="481"/>
      <c r="H52" s="81" t="str">
        <f t="shared" si="12"/>
        <v/>
      </c>
      <c r="I52" s="84" t="str">
        <f t="shared" si="13"/>
        <v/>
      </c>
      <c r="J52" s="85" t="str">
        <f t="shared" si="14"/>
        <v/>
      </c>
      <c r="K52" s="85" t="str">
        <f t="shared" si="18"/>
        <v/>
      </c>
      <c r="L52" s="86" t="str">
        <f t="shared" si="15"/>
        <v/>
      </c>
      <c r="M52" s="86" t="str">
        <f t="shared" si="16"/>
        <v/>
      </c>
      <c r="N52" s="86"/>
      <c r="O52" s="86"/>
      <c r="P52" s="86"/>
      <c r="Q52" s="86"/>
      <c r="R52" s="86"/>
      <c r="T52" s="79">
        <f t="shared" si="17"/>
        <v>0</v>
      </c>
      <c r="U52" s="79">
        <f>IF(ISERROR(VALUE(#REF!)),0,VALUE(#REF!))</f>
        <v>0</v>
      </c>
    </row>
    <row r="53" spans="1:21" ht="18.75" customHeight="1" x14ac:dyDescent="0.2">
      <c r="A53" s="87">
        <v>38</v>
      </c>
      <c r="B53" s="489" t="str">
        <f t="shared" si="10"/>
        <v/>
      </c>
      <c r="C53" s="490"/>
      <c r="D53" s="490"/>
      <c r="E53" s="491"/>
      <c r="F53" s="481" t="str">
        <f t="shared" si="11"/>
        <v/>
      </c>
      <c r="G53" s="481"/>
      <c r="H53" s="81" t="str">
        <f t="shared" si="12"/>
        <v/>
      </c>
      <c r="I53" s="84" t="str">
        <f t="shared" si="13"/>
        <v/>
      </c>
      <c r="J53" s="85" t="str">
        <f t="shared" si="14"/>
        <v/>
      </c>
      <c r="K53" s="85" t="str">
        <f t="shared" si="18"/>
        <v/>
      </c>
      <c r="L53" s="86" t="str">
        <f t="shared" si="15"/>
        <v/>
      </c>
      <c r="M53" s="86" t="str">
        <f t="shared" si="16"/>
        <v/>
      </c>
      <c r="N53" s="86"/>
      <c r="O53" s="86"/>
      <c r="P53" s="86"/>
      <c r="Q53" s="86"/>
      <c r="R53" s="86"/>
      <c r="T53" s="79">
        <f t="shared" si="17"/>
        <v>0</v>
      </c>
      <c r="U53" s="79">
        <f>IF(ISERROR(VALUE(#REF!)),0,VALUE(#REF!))</f>
        <v>0</v>
      </c>
    </row>
    <row r="54" spans="1:21" ht="18.75" customHeight="1" x14ac:dyDescent="0.2">
      <c r="A54" s="83">
        <v>39</v>
      </c>
      <c r="B54" s="489" t="str">
        <f t="shared" si="10"/>
        <v/>
      </c>
      <c r="C54" s="490"/>
      <c r="D54" s="490"/>
      <c r="E54" s="491"/>
      <c r="F54" s="481" t="str">
        <f t="shared" si="11"/>
        <v/>
      </c>
      <c r="G54" s="481"/>
      <c r="H54" s="81" t="str">
        <f t="shared" si="12"/>
        <v/>
      </c>
      <c r="I54" s="84" t="str">
        <f t="shared" si="13"/>
        <v/>
      </c>
      <c r="J54" s="85" t="str">
        <f t="shared" si="14"/>
        <v/>
      </c>
      <c r="K54" s="85" t="str">
        <f t="shared" si="18"/>
        <v/>
      </c>
      <c r="L54" s="86" t="str">
        <f t="shared" si="15"/>
        <v/>
      </c>
      <c r="M54" s="86" t="str">
        <f t="shared" si="16"/>
        <v/>
      </c>
      <c r="N54" s="86"/>
      <c r="O54" s="86"/>
      <c r="P54" s="86"/>
      <c r="Q54" s="86"/>
      <c r="R54" s="86"/>
      <c r="T54" s="79">
        <f t="shared" si="17"/>
        <v>0</v>
      </c>
      <c r="U54" s="79">
        <f>IF(ISERROR(VALUE(#REF!)),0,VALUE(#REF!))</f>
        <v>0</v>
      </c>
    </row>
    <row r="55" spans="1:21" ht="18.75" customHeight="1" x14ac:dyDescent="0.2">
      <c r="A55" s="83">
        <v>40</v>
      </c>
      <c r="B55" s="489" t="str">
        <f t="shared" si="10"/>
        <v/>
      </c>
      <c r="C55" s="490"/>
      <c r="D55" s="490"/>
      <c r="E55" s="491"/>
      <c r="F55" s="481" t="str">
        <f t="shared" si="11"/>
        <v/>
      </c>
      <c r="G55" s="481"/>
      <c r="H55" s="81" t="str">
        <f t="shared" si="12"/>
        <v/>
      </c>
      <c r="I55" s="84" t="str">
        <f t="shared" si="13"/>
        <v/>
      </c>
      <c r="J55" s="85" t="str">
        <f t="shared" si="14"/>
        <v/>
      </c>
      <c r="K55" s="85" t="str">
        <f t="shared" si="18"/>
        <v/>
      </c>
      <c r="L55" s="86" t="str">
        <f t="shared" si="15"/>
        <v/>
      </c>
      <c r="M55" s="86" t="str">
        <f t="shared" si="16"/>
        <v/>
      </c>
      <c r="N55" s="86"/>
      <c r="O55" s="86"/>
      <c r="P55" s="86"/>
      <c r="Q55" s="86"/>
      <c r="R55" s="86"/>
      <c r="T55" s="79">
        <f t="shared" si="17"/>
        <v>0</v>
      </c>
      <c r="U55" s="79">
        <f>IF(ISERROR(VALUE(#REF!)),0,VALUE(#REF!))</f>
        <v>0</v>
      </c>
    </row>
    <row r="56" spans="1:21" ht="18.75" customHeight="1" x14ac:dyDescent="0.2">
      <c r="A56" s="87">
        <v>41</v>
      </c>
      <c r="B56" s="489" t="str">
        <f t="shared" ref="B56:B75" si="19">IF(ISERROR(VLOOKUP(A56,男子,6,0)),"",VALUE(VLOOKUP(A56,男子,6,0))-ROUNDDOWN(VALUE(VLOOKUP(A56,男子,6)),-4))</f>
        <v/>
      </c>
      <c r="C56" s="490"/>
      <c r="D56" s="490"/>
      <c r="E56" s="491"/>
      <c r="F56" s="481" t="str">
        <f t="shared" ref="F56:F75" si="20">IF(B56="","",VLOOKUP(A56,男子,7,0)&amp;"　"&amp;VLOOKUP(A56,男子,8,0))</f>
        <v/>
      </c>
      <c r="G56" s="481"/>
      <c r="H56" s="81" t="str">
        <f t="shared" si="12"/>
        <v/>
      </c>
      <c r="I56" s="84" t="str">
        <f t="shared" si="13"/>
        <v/>
      </c>
      <c r="J56" s="85" t="str">
        <f t="shared" si="14"/>
        <v/>
      </c>
      <c r="K56" s="85" t="str">
        <f t="shared" si="18"/>
        <v/>
      </c>
      <c r="L56" s="86" t="str">
        <f t="shared" si="15"/>
        <v/>
      </c>
      <c r="M56" s="86" t="str">
        <f t="shared" si="16"/>
        <v/>
      </c>
      <c r="N56" s="86"/>
      <c r="O56" s="86"/>
      <c r="P56" s="86"/>
      <c r="Q56" s="86"/>
      <c r="R56" s="86"/>
      <c r="T56" s="79">
        <f t="shared" ref="T56:T75" si="21">IF(ISERROR(VALUE(L56)),0,VALUE(L56))</f>
        <v>0</v>
      </c>
      <c r="U56" s="79">
        <f>IF(ISERROR(VALUE(#REF!)),0,VALUE(#REF!))</f>
        <v>0</v>
      </c>
    </row>
    <row r="57" spans="1:21" ht="18.75" customHeight="1" x14ac:dyDescent="0.2">
      <c r="A57" s="83">
        <v>42</v>
      </c>
      <c r="B57" s="489" t="str">
        <f t="shared" si="19"/>
        <v/>
      </c>
      <c r="C57" s="490"/>
      <c r="D57" s="490"/>
      <c r="E57" s="491"/>
      <c r="F57" s="481" t="str">
        <f t="shared" si="20"/>
        <v/>
      </c>
      <c r="G57" s="481"/>
      <c r="H57" s="81" t="str">
        <f t="shared" si="12"/>
        <v/>
      </c>
      <c r="I57" s="84" t="str">
        <f t="shared" si="13"/>
        <v/>
      </c>
      <c r="J57" s="85" t="str">
        <f t="shared" si="14"/>
        <v/>
      </c>
      <c r="K57" s="85" t="str">
        <f t="shared" si="18"/>
        <v/>
      </c>
      <c r="L57" s="86" t="str">
        <f t="shared" si="15"/>
        <v/>
      </c>
      <c r="M57" s="86" t="str">
        <f t="shared" si="16"/>
        <v/>
      </c>
      <c r="N57" s="86"/>
      <c r="O57" s="86"/>
      <c r="P57" s="86"/>
      <c r="Q57" s="86"/>
      <c r="R57" s="86"/>
      <c r="T57" s="79">
        <f t="shared" si="21"/>
        <v>0</v>
      </c>
      <c r="U57" s="79">
        <f>IF(ISERROR(VALUE(#REF!)),0,VALUE(#REF!))</f>
        <v>0</v>
      </c>
    </row>
    <row r="58" spans="1:21" ht="18.75" customHeight="1" x14ac:dyDescent="0.2">
      <c r="A58" s="83">
        <v>43</v>
      </c>
      <c r="B58" s="489" t="str">
        <f t="shared" si="19"/>
        <v/>
      </c>
      <c r="C58" s="490"/>
      <c r="D58" s="490"/>
      <c r="E58" s="491"/>
      <c r="F58" s="481" t="str">
        <f t="shared" si="20"/>
        <v/>
      </c>
      <c r="G58" s="481"/>
      <c r="H58" s="81" t="str">
        <f t="shared" si="12"/>
        <v/>
      </c>
      <c r="I58" s="84" t="str">
        <f t="shared" si="13"/>
        <v/>
      </c>
      <c r="J58" s="85" t="str">
        <f t="shared" si="14"/>
        <v/>
      </c>
      <c r="K58" s="85" t="str">
        <f t="shared" si="18"/>
        <v/>
      </c>
      <c r="L58" s="86" t="str">
        <f t="shared" si="15"/>
        <v/>
      </c>
      <c r="M58" s="86" t="str">
        <f t="shared" si="16"/>
        <v/>
      </c>
      <c r="N58" s="86"/>
      <c r="O58" s="86"/>
      <c r="P58" s="86"/>
      <c r="Q58" s="86"/>
      <c r="R58" s="86"/>
      <c r="T58" s="79">
        <f t="shared" si="21"/>
        <v>0</v>
      </c>
      <c r="U58" s="79">
        <f>IF(ISERROR(VALUE(#REF!)),0,VALUE(#REF!))</f>
        <v>0</v>
      </c>
    </row>
    <row r="59" spans="1:21" ht="18.75" customHeight="1" x14ac:dyDescent="0.2">
      <c r="A59" s="87">
        <v>44</v>
      </c>
      <c r="B59" s="489" t="str">
        <f t="shared" si="19"/>
        <v/>
      </c>
      <c r="C59" s="490"/>
      <c r="D59" s="490"/>
      <c r="E59" s="491"/>
      <c r="F59" s="481" t="str">
        <f t="shared" si="20"/>
        <v/>
      </c>
      <c r="G59" s="481"/>
      <c r="H59" s="81" t="str">
        <f t="shared" si="12"/>
        <v/>
      </c>
      <c r="I59" s="84" t="str">
        <f t="shared" si="13"/>
        <v/>
      </c>
      <c r="J59" s="85" t="str">
        <f t="shared" si="14"/>
        <v/>
      </c>
      <c r="K59" s="85" t="str">
        <f t="shared" si="18"/>
        <v/>
      </c>
      <c r="L59" s="86" t="str">
        <f t="shared" si="15"/>
        <v/>
      </c>
      <c r="M59" s="86" t="str">
        <f t="shared" si="16"/>
        <v/>
      </c>
      <c r="N59" s="86"/>
      <c r="O59" s="86"/>
      <c r="P59" s="86"/>
      <c r="Q59" s="86"/>
      <c r="R59" s="86"/>
      <c r="T59" s="79">
        <f t="shared" si="21"/>
        <v>0</v>
      </c>
      <c r="U59" s="79">
        <f>IF(ISERROR(VALUE(#REF!)),0,VALUE(#REF!))</f>
        <v>0</v>
      </c>
    </row>
    <row r="60" spans="1:21" ht="18.75" customHeight="1" x14ac:dyDescent="0.2">
      <c r="A60" s="83">
        <v>45</v>
      </c>
      <c r="B60" s="489" t="str">
        <f t="shared" si="19"/>
        <v/>
      </c>
      <c r="C60" s="490"/>
      <c r="D60" s="490"/>
      <c r="E60" s="491"/>
      <c r="F60" s="481" t="str">
        <f t="shared" si="20"/>
        <v/>
      </c>
      <c r="G60" s="481"/>
      <c r="H60" s="81" t="str">
        <f t="shared" si="12"/>
        <v/>
      </c>
      <c r="I60" s="84" t="str">
        <f t="shared" si="13"/>
        <v/>
      </c>
      <c r="J60" s="85" t="str">
        <f t="shared" si="14"/>
        <v/>
      </c>
      <c r="K60" s="85" t="str">
        <f t="shared" si="18"/>
        <v/>
      </c>
      <c r="L60" s="86" t="str">
        <f t="shared" si="15"/>
        <v/>
      </c>
      <c r="M60" s="86" t="str">
        <f t="shared" si="16"/>
        <v/>
      </c>
      <c r="N60" s="86"/>
      <c r="O60" s="86"/>
      <c r="P60" s="86"/>
      <c r="Q60" s="86"/>
      <c r="R60" s="86"/>
      <c r="T60" s="79">
        <f t="shared" si="21"/>
        <v>0</v>
      </c>
      <c r="U60" s="79">
        <f>IF(ISERROR(VALUE(#REF!)),0,VALUE(#REF!))</f>
        <v>0</v>
      </c>
    </row>
    <row r="61" spans="1:21" ht="18.75" customHeight="1" x14ac:dyDescent="0.2">
      <c r="A61" s="83">
        <v>46</v>
      </c>
      <c r="B61" s="489" t="str">
        <f t="shared" si="19"/>
        <v/>
      </c>
      <c r="C61" s="490"/>
      <c r="D61" s="490"/>
      <c r="E61" s="491"/>
      <c r="F61" s="481" t="str">
        <f t="shared" si="20"/>
        <v/>
      </c>
      <c r="G61" s="481"/>
      <c r="H61" s="81" t="str">
        <f t="shared" si="12"/>
        <v/>
      </c>
      <c r="I61" s="84" t="str">
        <f t="shared" si="13"/>
        <v/>
      </c>
      <c r="J61" s="85" t="str">
        <f t="shared" si="14"/>
        <v/>
      </c>
      <c r="K61" s="85" t="str">
        <f t="shared" si="18"/>
        <v/>
      </c>
      <c r="L61" s="86" t="str">
        <f t="shared" si="15"/>
        <v/>
      </c>
      <c r="M61" s="86" t="str">
        <f t="shared" si="16"/>
        <v/>
      </c>
      <c r="N61" s="86"/>
      <c r="O61" s="86"/>
      <c r="P61" s="86"/>
      <c r="Q61" s="86"/>
      <c r="R61" s="86"/>
      <c r="T61" s="79">
        <f t="shared" si="21"/>
        <v>0</v>
      </c>
      <c r="U61" s="79">
        <f>IF(ISERROR(VALUE(#REF!)),0,VALUE(#REF!))</f>
        <v>0</v>
      </c>
    </row>
    <row r="62" spans="1:21" ht="18.75" customHeight="1" x14ac:dyDescent="0.2">
      <c r="A62" s="87">
        <v>47</v>
      </c>
      <c r="B62" s="489" t="str">
        <f t="shared" si="19"/>
        <v/>
      </c>
      <c r="C62" s="490"/>
      <c r="D62" s="490"/>
      <c r="E62" s="491"/>
      <c r="F62" s="481" t="str">
        <f t="shared" si="20"/>
        <v/>
      </c>
      <c r="G62" s="481"/>
      <c r="H62" s="81" t="str">
        <f t="shared" si="12"/>
        <v/>
      </c>
      <c r="I62" s="84" t="str">
        <f t="shared" si="13"/>
        <v/>
      </c>
      <c r="J62" s="85" t="str">
        <f t="shared" si="14"/>
        <v/>
      </c>
      <c r="K62" s="85" t="str">
        <f t="shared" si="18"/>
        <v/>
      </c>
      <c r="L62" s="86" t="str">
        <f t="shared" si="15"/>
        <v/>
      </c>
      <c r="M62" s="86" t="str">
        <f t="shared" si="16"/>
        <v/>
      </c>
      <c r="N62" s="86"/>
      <c r="O62" s="86"/>
      <c r="P62" s="86"/>
      <c r="Q62" s="86"/>
      <c r="R62" s="86"/>
      <c r="T62" s="79">
        <f t="shared" si="21"/>
        <v>0</v>
      </c>
      <c r="U62" s="79">
        <f>IF(ISERROR(VALUE(#REF!)),0,VALUE(#REF!))</f>
        <v>0</v>
      </c>
    </row>
    <row r="63" spans="1:21" ht="18.75" customHeight="1" x14ac:dyDescent="0.2">
      <c r="A63" s="83">
        <v>48</v>
      </c>
      <c r="B63" s="489" t="str">
        <f t="shared" si="19"/>
        <v/>
      </c>
      <c r="C63" s="490"/>
      <c r="D63" s="490"/>
      <c r="E63" s="491"/>
      <c r="F63" s="481" t="str">
        <f t="shared" si="20"/>
        <v/>
      </c>
      <c r="G63" s="481"/>
      <c r="H63" s="81" t="str">
        <f t="shared" si="12"/>
        <v/>
      </c>
      <c r="I63" s="84" t="str">
        <f t="shared" si="13"/>
        <v/>
      </c>
      <c r="J63" s="85" t="str">
        <f t="shared" si="14"/>
        <v/>
      </c>
      <c r="K63" s="85" t="str">
        <f t="shared" si="18"/>
        <v/>
      </c>
      <c r="L63" s="86" t="str">
        <f t="shared" si="15"/>
        <v/>
      </c>
      <c r="M63" s="86" t="str">
        <f t="shared" si="16"/>
        <v/>
      </c>
      <c r="N63" s="86"/>
      <c r="O63" s="86"/>
      <c r="P63" s="86"/>
      <c r="Q63" s="86"/>
      <c r="R63" s="86"/>
      <c r="T63" s="79">
        <f t="shared" si="21"/>
        <v>0</v>
      </c>
      <c r="U63" s="79">
        <f>IF(ISERROR(VALUE(#REF!)),0,VALUE(#REF!))</f>
        <v>0</v>
      </c>
    </row>
    <row r="64" spans="1:21" ht="18.75" customHeight="1" x14ac:dyDescent="0.2">
      <c r="A64" s="83">
        <v>49</v>
      </c>
      <c r="B64" s="489" t="str">
        <f t="shared" si="19"/>
        <v/>
      </c>
      <c r="C64" s="490"/>
      <c r="D64" s="490"/>
      <c r="E64" s="491"/>
      <c r="F64" s="481" t="str">
        <f t="shared" si="20"/>
        <v/>
      </c>
      <c r="G64" s="481"/>
      <c r="H64" s="81" t="str">
        <f t="shared" si="12"/>
        <v/>
      </c>
      <c r="I64" s="84" t="str">
        <f t="shared" si="13"/>
        <v/>
      </c>
      <c r="J64" s="85" t="str">
        <f t="shared" si="14"/>
        <v/>
      </c>
      <c r="K64" s="85" t="str">
        <f t="shared" si="18"/>
        <v/>
      </c>
      <c r="L64" s="86" t="str">
        <f t="shared" si="15"/>
        <v/>
      </c>
      <c r="M64" s="86" t="str">
        <f t="shared" si="16"/>
        <v/>
      </c>
      <c r="N64" s="86"/>
      <c r="O64" s="86"/>
      <c r="P64" s="86"/>
      <c r="Q64" s="86"/>
      <c r="R64" s="86"/>
      <c r="T64" s="79">
        <f t="shared" si="21"/>
        <v>0</v>
      </c>
      <c r="U64" s="79">
        <f>IF(ISERROR(VALUE(#REF!)),0,VALUE(#REF!))</f>
        <v>0</v>
      </c>
    </row>
    <row r="65" spans="1:21" ht="18.75" customHeight="1" x14ac:dyDescent="0.2">
      <c r="A65" s="87">
        <v>50</v>
      </c>
      <c r="B65" s="489" t="str">
        <f t="shared" si="19"/>
        <v/>
      </c>
      <c r="C65" s="490"/>
      <c r="D65" s="490"/>
      <c r="E65" s="491"/>
      <c r="F65" s="481" t="str">
        <f t="shared" si="20"/>
        <v/>
      </c>
      <c r="G65" s="481"/>
      <c r="H65" s="81" t="str">
        <f t="shared" si="12"/>
        <v/>
      </c>
      <c r="I65" s="84" t="str">
        <f t="shared" si="13"/>
        <v/>
      </c>
      <c r="J65" s="85" t="str">
        <f t="shared" si="14"/>
        <v/>
      </c>
      <c r="K65" s="85" t="str">
        <f t="shared" si="18"/>
        <v/>
      </c>
      <c r="L65" s="86" t="str">
        <f t="shared" si="15"/>
        <v/>
      </c>
      <c r="M65" s="86" t="str">
        <f t="shared" si="16"/>
        <v/>
      </c>
      <c r="N65" s="86"/>
      <c r="O65" s="86"/>
      <c r="P65" s="86"/>
      <c r="Q65" s="86"/>
      <c r="R65" s="86"/>
      <c r="T65" s="79">
        <f t="shared" si="21"/>
        <v>0</v>
      </c>
      <c r="U65" s="79">
        <f>IF(ISERROR(VALUE(#REF!)),0,VALUE(#REF!))</f>
        <v>0</v>
      </c>
    </row>
    <row r="66" spans="1:21" ht="18.75" customHeight="1" x14ac:dyDescent="0.2">
      <c r="A66" s="83">
        <v>51</v>
      </c>
      <c r="B66" s="489" t="str">
        <f t="shared" si="19"/>
        <v/>
      </c>
      <c r="C66" s="490"/>
      <c r="D66" s="490"/>
      <c r="E66" s="491"/>
      <c r="F66" s="481" t="str">
        <f t="shared" si="20"/>
        <v/>
      </c>
      <c r="G66" s="481"/>
      <c r="H66" s="81" t="str">
        <f t="shared" si="12"/>
        <v/>
      </c>
      <c r="I66" s="84" t="str">
        <f t="shared" si="13"/>
        <v/>
      </c>
      <c r="J66" s="85" t="str">
        <f t="shared" si="14"/>
        <v/>
      </c>
      <c r="K66" s="85" t="str">
        <f t="shared" si="18"/>
        <v/>
      </c>
      <c r="L66" s="86" t="str">
        <f t="shared" si="15"/>
        <v/>
      </c>
      <c r="M66" s="86" t="str">
        <f t="shared" si="16"/>
        <v/>
      </c>
      <c r="N66" s="86"/>
      <c r="O66" s="86"/>
      <c r="P66" s="86"/>
      <c r="Q66" s="86"/>
      <c r="R66" s="86"/>
      <c r="T66" s="79">
        <f t="shared" si="21"/>
        <v>0</v>
      </c>
      <c r="U66" s="79">
        <f>IF(ISERROR(VALUE(#REF!)),0,VALUE(#REF!))</f>
        <v>0</v>
      </c>
    </row>
    <row r="67" spans="1:21" ht="18.75" customHeight="1" x14ac:dyDescent="0.2">
      <c r="A67" s="83">
        <v>52</v>
      </c>
      <c r="B67" s="489" t="str">
        <f t="shared" si="19"/>
        <v/>
      </c>
      <c r="C67" s="490"/>
      <c r="D67" s="490"/>
      <c r="E67" s="491"/>
      <c r="F67" s="481" t="str">
        <f t="shared" si="20"/>
        <v/>
      </c>
      <c r="G67" s="481"/>
      <c r="H67" s="81" t="str">
        <f t="shared" si="12"/>
        <v/>
      </c>
      <c r="I67" s="84" t="str">
        <f t="shared" si="13"/>
        <v/>
      </c>
      <c r="J67" s="85" t="str">
        <f t="shared" si="14"/>
        <v/>
      </c>
      <c r="K67" s="85" t="str">
        <f t="shared" si="18"/>
        <v/>
      </c>
      <c r="L67" s="86" t="str">
        <f t="shared" si="15"/>
        <v/>
      </c>
      <c r="M67" s="86" t="str">
        <f t="shared" si="16"/>
        <v/>
      </c>
      <c r="N67" s="86"/>
      <c r="O67" s="86"/>
      <c r="P67" s="86"/>
      <c r="Q67" s="86"/>
      <c r="R67" s="86"/>
      <c r="T67" s="79">
        <f t="shared" si="21"/>
        <v>0</v>
      </c>
      <c r="U67" s="79">
        <f>IF(ISERROR(VALUE(#REF!)),0,VALUE(#REF!))</f>
        <v>0</v>
      </c>
    </row>
    <row r="68" spans="1:21" ht="18.75" customHeight="1" x14ac:dyDescent="0.2">
      <c r="A68" s="87">
        <v>53</v>
      </c>
      <c r="B68" s="489" t="str">
        <f t="shared" si="19"/>
        <v/>
      </c>
      <c r="C68" s="490"/>
      <c r="D68" s="490"/>
      <c r="E68" s="491"/>
      <c r="F68" s="481" t="str">
        <f t="shared" si="20"/>
        <v/>
      </c>
      <c r="G68" s="481"/>
      <c r="H68" s="81" t="str">
        <f t="shared" ref="H68:H95" si="22">IF(B68="","",VLOOKUP(A68,男子,14,0))</f>
        <v/>
      </c>
      <c r="I68" s="84" t="str">
        <f t="shared" ref="I68:I95" si="23">IF(ISERROR(VLOOKUP(A68,男子,17+2,0)),"",IF(VLOOKUP(A68,男子,17,0)="","",VLOOKUP(A68,男子,17,0)))</f>
        <v/>
      </c>
      <c r="J68" s="85" t="str">
        <f t="shared" ref="J68:J95" si="24">IF(ISERROR(VLOOKUP(A68,男子,21+2,0)),"",IF(VLOOKUP(A68,男子,21,0)="","",VLOOKUP(A68,男子,21,0)))</f>
        <v/>
      </c>
      <c r="K68" s="85" t="str">
        <f t="shared" ref="K68:K95" si="25">IF(ISERROR(VLOOKUP(A68,男子,25+2,0)),"",IF(VLOOKUP(A68,男子,25,0)="","",VLOOKUP(A68,男子,25,0)))</f>
        <v/>
      </c>
      <c r="L68" s="86" t="str">
        <f t="shared" ref="L68:L95" si="26">IF(ISERROR(VLOOKUP(A68,男子,29+2,0)),"",IF(VLOOKUP(A68,男子,29,0)="","",VLOOKUP(A68,男子,29,0)))</f>
        <v/>
      </c>
      <c r="M68" s="86" t="str">
        <f t="shared" ref="M68:M95" si="27">IF(ISERROR(VLOOKUP(A68,男子,33+2,0)),"",IF(VLOOKUP(A68,男子,33,0)="","",VLOOKUP(A68,男子,33,0)))</f>
        <v/>
      </c>
      <c r="N68" s="86"/>
      <c r="O68" s="86"/>
      <c r="P68" s="86"/>
      <c r="Q68" s="86"/>
      <c r="R68" s="86"/>
      <c r="T68" s="79">
        <f t="shared" si="21"/>
        <v>0</v>
      </c>
      <c r="U68" s="79">
        <f>IF(ISERROR(VALUE(#REF!)),0,VALUE(#REF!))</f>
        <v>0</v>
      </c>
    </row>
    <row r="69" spans="1:21" ht="18.75" customHeight="1" x14ac:dyDescent="0.2">
      <c r="A69" s="83">
        <v>54</v>
      </c>
      <c r="B69" s="489" t="str">
        <f t="shared" si="19"/>
        <v/>
      </c>
      <c r="C69" s="490"/>
      <c r="D69" s="490"/>
      <c r="E69" s="491"/>
      <c r="F69" s="481" t="str">
        <f t="shared" si="20"/>
        <v/>
      </c>
      <c r="G69" s="481"/>
      <c r="H69" s="81" t="str">
        <f t="shared" si="22"/>
        <v/>
      </c>
      <c r="I69" s="84" t="str">
        <f t="shared" si="23"/>
        <v/>
      </c>
      <c r="J69" s="85" t="str">
        <f t="shared" si="24"/>
        <v/>
      </c>
      <c r="K69" s="85" t="str">
        <f t="shared" si="25"/>
        <v/>
      </c>
      <c r="L69" s="86" t="str">
        <f t="shared" si="26"/>
        <v/>
      </c>
      <c r="M69" s="86" t="str">
        <f t="shared" si="27"/>
        <v/>
      </c>
      <c r="N69" s="86"/>
      <c r="O69" s="86"/>
      <c r="P69" s="86"/>
      <c r="Q69" s="86"/>
      <c r="R69" s="86"/>
      <c r="T69" s="79">
        <f t="shared" si="21"/>
        <v>0</v>
      </c>
      <c r="U69" s="79">
        <f>IF(ISERROR(VALUE(#REF!)),0,VALUE(#REF!))</f>
        <v>0</v>
      </c>
    </row>
    <row r="70" spans="1:21" ht="18.75" customHeight="1" x14ac:dyDescent="0.2">
      <c r="A70" s="83">
        <v>55</v>
      </c>
      <c r="B70" s="489" t="str">
        <f t="shared" si="19"/>
        <v/>
      </c>
      <c r="C70" s="490"/>
      <c r="D70" s="490"/>
      <c r="E70" s="491"/>
      <c r="F70" s="481" t="str">
        <f t="shared" si="20"/>
        <v/>
      </c>
      <c r="G70" s="481"/>
      <c r="H70" s="81" t="str">
        <f t="shared" si="22"/>
        <v/>
      </c>
      <c r="I70" s="84" t="str">
        <f t="shared" si="23"/>
        <v/>
      </c>
      <c r="J70" s="85" t="str">
        <f t="shared" si="24"/>
        <v/>
      </c>
      <c r="K70" s="85" t="str">
        <f t="shared" si="25"/>
        <v/>
      </c>
      <c r="L70" s="86" t="str">
        <f t="shared" si="26"/>
        <v/>
      </c>
      <c r="M70" s="86" t="str">
        <f t="shared" si="27"/>
        <v/>
      </c>
      <c r="N70" s="86"/>
      <c r="O70" s="86"/>
      <c r="P70" s="86"/>
      <c r="Q70" s="86"/>
      <c r="R70" s="86"/>
      <c r="T70" s="79">
        <f t="shared" si="21"/>
        <v>0</v>
      </c>
      <c r="U70" s="79">
        <f>IF(ISERROR(VALUE(#REF!)),0,VALUE(#REF!))</f>
        <v>0</v>
      </c>
    </row>
    <row r="71" spans="1:21" ht="18.75" customHeight="1" x14ac:dyDescent="0.2">
      <c r="A71" s="87">
        <v>56</v>
      </c>
      <c r="B71" s="489" t="str">
        <f t="shared" si="19"/>
        <v/>
      </c>
      <c r="C71" s="490"/>
      <c r="D71" s="490"/>
      <c r="E71" s="491"/>
      <c r="F71" s="481" t="str">
        <f t="shared" si="20"/>
        <v/>
      </c>
      <c r="G71" s="481"/>
      <c r="H71" s="81" t="str">
        <f t="shared" si="22"/>
        <v/>
      </c>
      <c r="I71" s="84" t="str">
        <f t="shared" si="23"/>
        <v/>
      </c>
      <c r="J71" s="85" t="str">
        <f t="shared" si="24"/>
        <v/>
      </c>
      <c r="K71" s="85" t="str">
        <f t="shared" si="25"/>
        <v/>
      </c>
      <c r="L71" s="86" t="str">
        <f t="shared" si="26"/>
        <v/>
      </c>
      <c r="M71" s="86" t="str">
        <f t="shared" si="27"/>
        <v/>
      </c>
      <c r="N71" s="86"/>
      <c r="O71" s="86"/>
      <c r="P71" s="86"/>
      <c r="Q71" s="86"/>
      <c r="R71" s="86"/>
      <c r="T71" s="79">
        <f t="shared" si="21"/>
        <v>0</v>
      </c>
      <c r="U71" s="79">
        <f>IF(ISERROR(VALUE(#REF!)),0,VALUE(#REF!))</f>
        <v>0</v>
      </c>
    </row>
    <row r="72" spans="1:21" ht="18.75" customHeight="1" x14ac:dyDescent="0.2">
      <c r="A72" s="83">
        <v>57</v>
      </c>
      <c r="B72" s="489" t="str">
        <f t="shared" si="19"/>
        <v/>
      </c>
      <c r="C72" s="490"/>
      <c r="D72" s="490"/>
      <c r="E72" s="491"/>
      <c r="F72" s="481" t="str">
        <f t="shared" si="20"/>
        <v/>
      </c>
      <c r="G72" s="481"/>
      <c r="H72" s="81" t="str">
        <f t="shared" si="22"/>
        <v/>
      </c>
      <c r="I72" s="84" t="str">
        <f t="shared" si="23"/>
        <v/>
      </c>
      <c r="J72" s="85" t="str">
        <f t="shared" si="24"/>
        <v/>
      </c>
      <c r="K72" s="85" t="str">
        <f t="shared" si="25"/>
        <v/>
      </c>
      <c r="L72" s="86" t="str">
        <f t="shared" si="26"/>
        <v/>
      </c>
      <c r="M72" s="86" t="str">
        <f t="shared" si="27"/>
        <v/>
      </c>
      <c r="N72" s="86"/>
      <c r="O72" s="86"/>
      <c r="P72" s="86"/>
      <c r="Q72" s="86"/>
      <c r="R72" s="86"/>
      <c r="T72" s="79">
        <f t="shared" si="21"/>
        <v>0</v>
      </c>
      <c r="U72" s="79">
        <f>IF(ISERROR(VALUE(#REF!)),0,VALUE(#REF!))</f>
        <v>0</v>
      </c>
    </row>
    <row r="73" spans="1:21" ht="18.75" customHeight="1" x14ac:dyDescent="0.2">
      <c r="A73" s="83">
        <v>58</v>
      </c>
      <c r="B73" s="489" t="str">
        <f t="shared" si="19"/>
        <v/>
      </c>
      <c r="C73" s="490"/>
      <c r="D73" s="490"/>
      <c r="E73" s="491"/>
      <c r="F73" s="481" t="str">
        <f t="shared" si="20"/>
        <v/>
      </c>
      <c r="G73" s="481"/>
      <c r="H73" s="81" t="str">
        <f t="shared" si="22"/>
        <v/>
      </c>
      <c r="I73" s="84" t="str">
        <f t="shared" si="23"/>
        <v/>
      </c>
      <c r="J73" s="85" t="str">
        <f t="shared" si="24"/>
        <v/>
      </c>
      <c r="K73" s="85" t="str">
        <f t="shared" si="25"/>
        <v/>
      </c>
      <c r="L73" s="86" t="str">
        <f t="shared" si="26"/>
        <v/>
      </c>
      <c r="M73" s="86" t="str">
        <f t="shared" si="27"/>
        <v/>
      </c>
      <c r="N73" s="86"/>
      <c r="O73" s="86"/>
      <c r="P73" s="86"/>
      <c r="Q73" s="86"/>
      <c r="R73" s="86"/>
      <c r="T73" s="79">
        <f t="shared" si="21"/>
        <v>0</v>
      </c>
      <c r="U73" s="79">
        <f>IF(ISERROR(VALUE(#REF!)),0,VALUE(#REF!))</f>
        <v>0</v>
      </c>
    </row>
    <row r="74" spans="1:21" ht="18.75" customHeight="1" x14ac:dyDescent="0.2">
      <c r="A74" s="87">
        <v>59</v>
      </c>
      <c r="B74" s="489" t="str">
        <f t="shared" si="19"/>
        <v/>
      </c>
      <c r="C74" s="490"/>
      <c r="D74" s="490"/>
      <c r="E74" s="491"/>
      <c r="F74" s="481" t="str">
        <f t="shared" si="20"/>
        <v/>
      </c>
      <c r="G74" s="481"/>
      <c r="H74" s="81" t="str">
        <f t="shared" si="22"/>
        <v/>
      </c>
      <c r="I74" s="84" t="str">
        <f t="shared" si="23"/>
        <v/>
      </c>
      <c r="J74" s="85" t="str">
        <f t="shared" si="24"/>
        <v/>
      </c>
      <c r="K74" s="85" t="str">
        <f t="shared" si="25"/>
        <v/>
      </c>
      <c r="L74" s="86" t="str">
        <f t="shared" si="26"/>
        <v/>
      </c>
      <c r="M74" s="86" t="str">
        <f t="shared" si="27"/>
        <v/>
      </c>
      <c r="N74" s="86"/>
      <c r="O74" s="86"/>
      <c r="P74" s="86"/>
      <c r="Q74" s="86"/>
      <c r="R74" s="86"/>
      <c r="T74" s="79">
        <f t="shared" si="21"/>
        <v>0</v>
      </c>
      <c r="U74" s="79">
        <f>IF(ISERROR(VALUE(#REF!)),0,VALUE(#REF!))</f>
        <v>0</v>
      </c>
    </row>
    <row r="75" spans="1:21" ht="18.75" customHeight="1" x14ac:dyDescent="0.2">
      <c r="A75" s="87">
        <v>60</v>
      </c>
      <c r="B75" s="489" t="str">
        <f t="shared" si="19"/>
        <v/>
      </c>
      <c r="C75" s="490"/>
      <c r="D75" s="490"/>
      <c r="E75" s="491"/>
      <c r="F75" s="481" t="str">
        <f t="shared" si="20"/>
        <v/>
      </c>
      <c r="G75" s="481"/>
      <c r="H75" s="81" t="str">
        <f t="shared" si="22"/>
        <v/>
      </c>
      <c r="I75" s="84" t="str">
        <f t="shared" si="23"/>
        <v/>
      </c>
      <c r="J75" s="85" t="str">
        <f t="shared" si="24"/>
        <v/>
      </c>
      <c r="K75" s="85" t="str">
        <f t="shared" si="25"/>
        <v/>
      </c>
      <c r="L75" s="86" t="str">
        <f t="shared" si="26"/>
        <v/>
      </c>
      <c r="M75" s="86" t="str">
        <f t="shared" si="27"/>
        <v/>
      </c>
      <c r="N75" s="86"/>
      <c r="O75" s="86"/>
      <c r="P75" s="86"/>
      <c r="Q75" s="86"/>
      <c r="R75" s="86"/>
      <c r="T75" s="79">
        <f t="shared" si="21"/>
        <v>0</v>
      </c>
      <c r="U75" s="79">
        <f>IF(ISERROR(VALUE(#REF!)),0,VALUE(#REF!))</f>
        <v>0</v>
      </c>
    </row>
    <row r="76" spans="1:21" ht="18.75" customHeight="1" x14ac:dyDescent="0.2">
      <c r="A76" s="87">
        <v>61</v>
      </c>
      <c r="B76" s="489" t="str">
        <f t="shared" si="10"/>
        <v/>
      </c>
      <c r="C76" s="490"/>
      <c r="D76" s="490"/>
      <c r="E76" s="491"/>
      <c r="F76" s="481" t="str">
        <f t="shared" si="11"/>
        <v/>
      </c>
      <c r="G76" s="481"/>
      <c r="H76" s="81" t="str">
        <f t="shared" si="22"/>
        <v/>
      </c>
      <c r="I76" s="84" t="str">
        <f t="shared" si="23"/>
        <v/>
      </c>
      <c r="J76" s="85" t="str">
        <f t="shared" si="24"/>
        <v/>
      </c>
      <c r="K76" s="85" t="str">
        <f t="shared" si="25"/>
        <v/>
      </c>
      <c r="L76" s="86" t="str">
        <f t="shared" si="26"/>
        <v/>
      </c>
      <c r="M76" s="86" t="str">
        <f t="shared" si="27"/>
        <v/>
      </c>
      <c r="N76" s="86"/>
      <c r="O76" s="86"/>
      <c r="P76" s="86"/>
      <c r="Q76" s="86"/>
      <c r="R76" s="86"/>
      <c r="T76" s="79">
        <f t="shared" si="17"/>
        <v>0</v>
      </c>
      <c r="U76" s="79">
        <f>IF(ISERROR(VALUE(#REF!)),0,VALUE(#REF!))</f>
        <v>0</v>
      </c>
    </row>
    <row r="77" spans="1:21" ht="18.75" customHeight="1" x14ac:dyDescent="0.2">
      <c r="A77" s="83">
        <f>A76+1</f>
        <v>62</v>
      </c>
      <c r="B77" s="489" t="str">
        <f t="shared" si="10"/>
        <v/>
      </c>
      <c r="C77" s="490"/>
      <c r="D77" s="490"/>
      <c r="E77" s="491"/>
      <c r="F77" s="481" t="str">
        <f t="shared" si="11"/>
        <v/>
      </c>
      <c r="G77" s="481"/>
      <c r="H77" s="81" t="str">
        <f t="shared" si="22"/>
        <v/>
      </c>
      <c r="I77" s="84" t="str">
        <f t="shared" si="23"/>
        <v/>
      </c>
      <c r="J77" s="85" t="str">
        <f t="shared" si="24"/>
        <v/>
      </c>
      <c r="K77" s="85" t="str">
        <f t="shared" si="25"/>
        <v/>
      </c>
      <c r="L77" s="86" t="str">
        <f t="shared" si="26"/>
        <v/>
      </c>
      <c r="M77" s="86" t="str">
        <f t="shared" si="27"/>
        <v/>
      </c>
      <c r="N77" s="86"/>
      <c r="O77" s="86"/>
      <c r="P77" s="86"/>
      <c r="Q77" s="86"/>
      <c r="R77" s="86"/>
      <c r="T77" s="79">
        <f t="shared" si="17"/>
        <v>0</v>
      </c>
      <c r="U77" s="79">
        <f>IF(ISERROR(VALUE(#REF!)),0,VALUE(#REF!))</f>
        <v>0</v>
      </c>
    </row>
    <row r="78" spans="1:21" ht="18.75" customHeight="1" x14ac:dyDescent="0.2">
      <c r="A78" s="83">
        <f t="shared" ref="A78:A95" si="28">A77+1</f>
        <v>63</v>
      </c>
      <c r="B78" s="489" t="str">
        <f t="shared" si="10"/>
        <v/>
      </c>
      <c r="C78" s="490"/>
      <c r="D78" s="490"/>
      <c r="E78" s="491"/>
      <c r="F78" s="481" t="str">
        <f t="shared" si="11"/>
        <v/>
      </c>
      <c r="G78" s="481"/>
      <c r="H78" s="81" t="str">
        <f t="shared" si="22"/>
        <v/>
      </c>
      <c r="I78" s="84" t="str">
        <f t="shared" si="23"/>
        <v/>
      </c>
      <c r="J78" s="85" t="str">
        <f t="shared" si="24"/>
        <v/>
      </c>
      <c r="K78" s="85" t="str">
        <f t="shared" si="25"/>
        <v/>
      </c>
      <c r="L78" s="86" t="str">
        <f t="shared" si="26"/>
        <v/>
      </c>
      <c r="M78" s="86" t="str">
        <f t="shared" si="27"/>
        <v/>
      </c>
      <c r="N78" s="86"/>
      <c r="O78" s="86"/>
      <c r="P78" s="86"/>
      <c r="Q78" s="86"/>
      <c r="R78" s="86"/>
      <c r="T78" s="79">
        <f t="shared" si="17"/>
        <v>0</v>
      </c>
      <c r="U78" s="79">
        <f>IF(ISERROR(VALUE(#REF!)),0,VALUE(#REF!))</f>
        <v>0</v>
      </c>
    </row>
    <row r="79" spans="1:21" ht="18.75" customHeight="1" x14ac:dyDescent="0.2">
      <c r="A79" s="83">
        <f t="shared" si="28"/>
        <v>64</v>
      </c>
      <c r="B79" s="489" t="str">
        <f t="shared" si="10"/>
        <v/>
      </c>
      <c r="C79" s="490"/>
      <c r="D79" s="490"/>
      <c r="E79" s="491"/>
      <c r="F79" s="481" t="str">
        <f t="shared" si="11"/>
        <v/>
      </c>
      <c r="G79" s="481"/>
      <c r="H79" s="81" t="str">
        <f t="shared" si="22"/>
        <v/>
      </c>
      <c r="I79" s="84" t="str">
        <f t="shared" si="23"/>
        <v/>
      </c>
      <c r="J79" s="85" t="str">
        <f t="shared" si="24"/>
        <v/>
      </c>
      <c r="K79" s="85" t="str">
        <f t="shared" si="25"/>
        <v/>
      </c>
      <c r="L79" s="86" t="str">
        <f t="shared" si="26"/>
        <v/>
      </c>
      <c r="M79" s="86" t="str">
        <f t="shared" si="27"/>
        <v/>
      </c>
      <c r="N79" s="86"/>
      <c r="O79" s="86"/>
      <c r="P79" s="86"/>
      <c r="Q79" s="86"/>
      <c r="R79" s="86"/>
      <c r="T79" s="79">
        <f t="shared" si="17"/>
        <v>0</v>
      </c>
      <c r="U79" s="79">
        <f>IF(ISERROR(VALUE(#REF!)),0,VALUE(#REF!))</f>
        <v>0</v>
      </c>
    </row>
    <row r="80" spans="1:21" ht="18.75" customHeight="1" x14ac:dyDescent="0.2">
      <c r="A80" s="83">
        <f t="shared" si="28"/>
        <v>65</v>
      </c>
      <c r="B80" s="489" t="str">
        <f t="shared" si="10"/>
        <v/>
      </c>
      <c r="C80" s="490"/>
      <c r="D80" s="490"/>
      <c r="E80" s="491"/>
      <c r="F80" s="481" t="str">
        <f t="shared" si="11"/>
        <v/>
      </c>
      <c r="G80" s="481"/>
      <c r="H80" s="81" t="str">
        <f t="shared" si="22"/>
        <v/>
      </c>
      <c r="I80" s="84" t="str">
        <f t="shared" si="23"/>
        <v/>
      </c>
      <c r="J80" s="85" t="str">
        <f t="shared" si="24"/>
        <v/>
      </c>
      <c r="K80" s="85" t="str">
        <f t="shared" si="25"/>
        <v/>
      </c>
      <c r="L80" s="86" t="str">
        <f t="shared" si="26"/>
        <v/>
      </c>
      <c r="M80" s="86" t="str">
        <f t="shared" si="27"/>
        <v/>
      </c>
      <c r="N80" s="86"/>
      <c r="O80" s="86"/>
      <c r="P80" s="86"/>
      <c r="Q80" s="86"/>
      <c r="R80" s="86"/>
      <c r="T80" s="79">
        <f t="shared" si="17"/>
        <v>0</v>
      </c>
      <c r="U80" s="79">
        <f>IF(ISERROR(VALUE(#REF!)),0,VALUE(#REF!))</f>
        <v>0</v>
      </c>
    </row>
    <row r="81" spans="1:21" ht="18.75" customHeight="1" x14ac:dyDescent="0.2">
      <c r="A81" s="83">
        <f t="shared" si="28"/>
        <v>66</v>
      </c>
      <c r="B81" s="489" t="str">
        <f t="shared" si="10"/>
        <v/>
      </c>
      <c r="C81" s="490"/>
      <c r="D81" s="490"/>
      <c r="E81" s="491"/>
      <c r="F81" s="481" t="str">
        <f t="shared" si="11"/>
        <v/>
      </c>
      <c r="G81" s="481"/>
      <c r="H81" s="81" t="str">
        <f t="shared" si="22"/>
        <v/>
      </c>
      <c r="I81" s="84" t="str">
        <f t="shared" si="23"/>
        <v/>
      </c>
      <c r="J81" s="85" t="str">
        <f t="shared" si="24"/>
        <v/>
      </c>
      <c r="K81" s="85" t="str">
        <f t="shared" si="25"/>
        <v/>
      </c>
      <c r="L81" s="86" t="str">
        <f t="shared" si="26"/>
        <v/>
      </c>
      <c r="M81" s="86" t="str">
        <f t="shared" si="27"/>
        <v/>
      </c>
      <c r="N81" s="86"/>
      <c r="O81" s="86"/>
      <c r="P81" s="86"/>
      <c r="Q81" s="86"/>
      <c r="R81" s="86"/>
      <c r="T81" s="79">
        <f t="shared" si="17"/>
        <v>0</v>
      </c>
      <c r="U81" s="79">
        <f>IF(ISERROR(VALUE(#REF!)),0,VALUE(#REF!))</f>
        <v>0</v>
      </c>
    </row>
    <row r="82" spans="1:21" ht="18.75" customHeight="1" x14ac:dyDescent="0.2">
      <c r="A82" s="83">
        <f t="shared" si="28"/>
        <v>67</v>
      </c>
      <c r="B82" s="489" t="str">
        <f t="shared" si="10"/>
        <v/>
      </c>
      <c r="C82" s="490"/>
      <c r="D82" s="490"/>
      <c r="E82" s="491"/>
      <c r="F82" s="481" t="str">
        <f t="shared" si="11"/>
        <v/>
      </c>
      <c r="G82" s="481"/>
      <c r="H82" s="81" t="str">
        <f t="shared" si="22"/>
        <v/>
      </c>
      <c r="I82" s="84" t="str">
        <f t="shared" si="23"/>
        <v/>
      </c>
      <c r="J82" s="85" t="str">
        <f t="shared" si="24"/>
        <v/>
      </c>
      <c r="K82" s="85" t="str">
        <f t="shared" si="25"/>
        <v/>
      </c>
      <c r="L82" s="86" t="str">
        <f t="shared" si="26"/>
        <v/>
      </c>
      <c r="M82" s="86" t="str">
        <f t="shared" si="27"/>
        <v/>
      </c>
      <c r="N82" s="86"/>
      <c r="O82" s="86"/>
      <c r="P82" s="86"/>
      <c r="Q82" s="86"/>
      <c r="R82" s="86"/>
      <c r="T82" s="79">
        <f t="shared" si="17"/>
        <v>0</v>
      </c>
      <c r="U82" s="79">
        <f>IF(ISERROR(VALUE(#REF!)),0,VALUE(#REF!))</f>
        <v>0</v>
      </c>
    </row>
    <row r="83" spans="1:21" ht="18.75" customHeight="1" x14ac:dyDescent="0.2">
      <c r="A83" s="83">
        <f t="shared" si="28"/>
        <v>68</v>
      </c>
      <c r="B83" s="489" t="str">
        <f t="shared" si="10"/>
        <v/>
      </c>
      <c r="C83" s="490"/>
      <c r="D83" s="490"/>
      <c r="E83" s="491"/>
      <c r="F83" s="481" t="str">
        <f t="shared" si="11"/>
        <v/>
      </c>
      <c r="G83" s="481"/>
      <c r="H83" s="81" t="str">
        <f t="shared" si="22"/>
        <v/>
      </c>
      <c r="I83" s="84" t="str">
        <f t="shared" si="23"/>
        <v/>
      </c>
      <c r="J83" s="85" t="str">
        <f t="shared" si="24"/>
        <v/>
      </c>
      <c r="K83" s="85" t="str">
        <f t="shared" si="25"/>
        <v/>
      </c>
      <c r="L83" s="86" t="str">
        <f t="shared" si="26"/>
        <v/>
      </c>
      <c r="M83" s="86" t="str">
        <f t="shared" si="27"/>
        <v/>
      </c>
      <c r="N83" s="86"/>
      <c r="O83" s="86"/>
      <c r="P83" s="86"/>
      <c r="Q83" s="86"/>
      <c r="R83" s="86"/>
      <c r="T83" s="79">
        <f t="shared" si="17"/>
        <v>0</v>
      </c>
      <c r="U83" s="79">
        <f>IF(ISERROR(VALUE(#REF!)),0,VALUE(#REF!))</f>
        <v>0</v>
      </c>
    </row>
    <row r="84" spans="1:21" ht="18.75" customHeight="1" x14ac:dyDescent="0.2">
      <c r="A84" s="83">
        <f t="shared" si="28"/>
        <v>69</v>
      </c>
      <c r="B84" s="489" t="str">
        <f t="shared" si="10"/>
        <v/>
      </c>
      <c r="C84" s="490"/>
      <c r="D84" s="490"/>
      <c r="E84" s="491"/>
      <c r="F84" s="481" t="str">
        <f t="shared" si="11"/>
        <v/>
      </c>
      <c r="G84" s="481"/>
      <c r="H84" s="81" t="str">
        <f t="shared" si="22"/>
        <v/>
      </c>
      <c r="I84" s="84" t="str">
        <f t="shared" si="23"/>
        <v/>
      </c>
      <c r="J84" s="85" t="str">
        <f t="shared" si="24"/>
        <v/>
      </c>
      <c r="K84" s="85" t="str">
        <f t="shared" si="25"/>
        <v/>
      </c>
      <c r="L84" s="86" t="str">
        <f t="shared" si="26"/>
        <v/>
      </c>
      <c r="M84" s="86" t="str">
        <f t="shared" si="27"/>
        <v/>
      </c>
      <c r="N84" s="86"/>
      <c r="O84" s="86"/>
      <c r="P84" s="86"/>
      <c r="Q84" s="86"/>
      <c r="R84" s="86"/>
      <c r="T84" s="79">
        <f t="shared" si="17"/>
        <v>0</v>
      </c>
      <c r="U84" s="79">
        <f>IF(ISERROR(VALUE(#REF!)),0,VALUE(#REF!))</f>
        <v>0</v>
      </c>
    </row>
    <row r="85" spans="1:21" ht="18.75" customHeight="1" x14ac:dyDescent="0.2">
      <c r="A85" s="83">
        <f t="shared" si="28"/>
        <v>70</v>
      </c>
      <c r="B85" s="489" t="str">
        <f t="shared" si="10"/>
        <v/>
      </c>
      <c r="C85" s="490"/>
      <c r="D85" s="490"/>
      <c r="E85" s="491"/>
      <c r="F85" s="481" t="str">
        <f t="shared" si="11"/>
        <v/>
      </c>
      <c r="G85" s="481"/>
      <c r="H85" s="81" t="str">
        <f t="shared" si="22"/>
        <v/>
      </c>
      <c r="I85" s="84" t="str">
        <f t="shared" si="23"/>
        <v/>
      </c>
      <c r="J85" s="85" t="str">
        <f t="shared" si="24"/>
        <v/>
      </c>
      <c r="K85" s="85" t="str">
        <f t="shared" si="25"/>
        <v/>
      </c>
      <c r="L85" s="86" t="str">
        <f t="shared" si="26"/>
        <v/>
      </c>
      <c r="M85" s="86" t="str">
        <f t="shared" si="27"/>
        <v/>
      </c>
      <c r="N85" s="86"/>
      <c r="O85" s="86"/>
      <c r="P85" s="86"/>
      <c r="Q85" s="86"/>
      <c r="R85" s="86"/>
      <c r="T85" s="79">
        <f t="shared" si="17"/>
        <v>0</v>
      </c>
      <c r="U85" s="79">
        <f>IF(ISERROR(VALUE(#REF!)),0,VALUE(#REF!))</f>
        <v>0</v>
      </c>
    </row>
    <row r="86" spans="1:21" ht="18.75" customHeight="1" x14ac:dyDescent="0.2">
      <c r="A86" s="83">
        <f t="shared" si="28"/>
        <v>71</v>
      </c>
      <c r="B86" s="489" t="str">
        <f t="shared" si="10"/>
        <v/>
      </c>
      <c r="C86" s="490"/>
      <c r="D86" s="490"/>
      <c r="E86" s="491"/>
      <c r="F86" s="481" t="str">
        <f t="shared" si="11"/>
        <v/>
      </c>
      <c r="G86" s="481"/>
      <c r="H86" s="81" t="str">
        <f t="shared" si="22"/>
        <v/>
      </c>
      <c r="I86" s="84" t="str">
        <f t="shared" si="23"/>
        <v/>
      </c>
      <c r="J86" s="85" t="str">
        <f t="shared" si="24"/>
        <v/>
      </c>
      <c r="K86" s="85" t="str">
        <f t="shared" si="25"/>
        <v/>
      </c>
      <c r="L86" s="86" t="str">
        <f t="shared" si="26"/>
        <v/>
      </c>
      <c r="M86" s="86" t="str">
        <f t="shared" si="27"/>
        <v/>
      </c>
      <c r="N86" s="86"/>
      <c r="O86" s="86"/>
      <c r="P86" s="86"/>
      <c r="Q86" s="86"/>
      <c r="R86" s="86"/>
      <c r="T86" s="79">
        <f t="shared" si="17"/>
        <v>0</v>
      </c>
      <c r="U86" s="79">
        <f>IF(ISERROR(VALUE(#REF!)),0,VALUE(#REF!))</f>
        <v>0</v>
      </c>
    </row>
    <row r="87" spans="1:21" ht="18.75" customHeight="1" x14ac:dyDescent="0.2">
      <c r="A87" s="83">
        <f t="shared" si="28"/>
        <v>72</v>
      </c>
      <c r="B87" s="489" t="str">
        <f t="shared" si="10"/>
        <v/>
      </c>
      <c r="C87" s="490"/>
      <c r="D87" s="490"/>
      <c r="E87" s="491"/>
      <c r="F87" s="481" t="str">
        <f t="shared" si="11"/>
        <v/>
      </c>
      <c r="G87" s="481"/>
      <c r="H87" s="81" t="str">
        <f t="shared" si="22"/>
        <v/>
      </c>
      <c r="I87" s="84" t="str">
        <f t="shared" si="23"/>
        <v/>
      </c>
      <c r="J87" s="85" t="str">
        <f t="shared" si="24"/>
        <v/>
      </c>
      <c r="K87" s="85" t="str">
        <f t="shared" si="25"/>
        <v/>
      </c>
      <c r="L87" s="86" t="str">
        <f t="shared" si="26"/>
        <v/>
      </c>
      <c r="M87" s="86" t="str">
        <f t="shared" si="27"/>
        <v/>
      </c>
      <c r="N87" s="86"/>
      <c r="O87" s="86"/>
      <c r="P87" s="86"/>
      <c r="Q87" s="86"/>
      <c r="R87" s="86"/>
      <c r="T87" s="79">
        <f t="shared" si="17"/>
        <v>0</v>
      </c>
      <c r="U87" s="79">
        <f>IF(ISERROR(VALUE(#REF!)),0,VALUE(#REF!))</f>
        <v>0</v>
      </c>
    </row>
    <row r="88" spans="1:21" ht="18.75" customHeight="1" x14ac:dyDescent="0.2">
      <c r="A88" s="83">
        <f t="shared" si="28"/>
        <v>73</v>
      </c>
      <c r="B88" s="489" t="str">
        <f t="shared" si="10"/>
        <v/>
      </c>
      <c r="C88" s="490"/>
      <c r="D88" s="490"/>
      <c r="E88" s="491"/>
      <c r="F88" s="481" t="str">
        <f t="shared" si="11"/>
        <v/>
      </c>
      <c r="G88" s="481"/>
      <c r="H88" s="81" t="str">
        <f t="shared" si="22"/>
        <v/>
      </c>
      <c r="I88" s="84" t="str">
        <f t="shared" si="23"/>
        <v/>
      </c>
      <c r="J88" s="85" t="str">
        <f t="shared" si="24"/>
        <v/>
      </c>
      <c r="K88" s="85" t="str">
        <f t="shared" si="25"/>
        <v/>
      </c>
      <c r="L88" s="86" t="str">
        <f t="shared" si="26"/>
        <v/>
      </c>
      <c r="M88" s="86" t="str">
        <f t="shared" si="27"/>
        <v/>
      </c>
      <c r="N88" s="86"/>
      <c r="O88" s="86"/>
      <c r="P88" s="86"/>
      <c r="Q88" s="86"/>
      <c r="R88" s="86"/>
      <c r="T88" s="79">
        <f t="shared" si="17"/>
        <v>0</v>
      </c>
      <c r="U88" s="79">
        <f>IF(ISERROR(VALUE(#REF!)),0,VALUE(#REF!))</f>
        <v>0</v>
      </c>
    </row>
    <row r="89" spans="1:21" ht="18.75" customHeight="1" x14ac:dyDescent="0.2">
      <c r="A89" s="83">
        <f t="shared" si="28"/>
        <v>74</v>
      </c>
      <c r="B89" s="489" t="str">
        <f t="shared" si="10"/>
        <v/>
      </c>
      <c r="C89" s="490"/>
      <c r="D89" s="490"/>
      <c r="E89" s="491"/>
      <c r="F89" s="481" t="str">
        <f t="shared" si="11"/>
        <v/>
      </c>
      <c r="G89" s="481"/>
      <c r="H89" s="81" t="str">
        <f t="shared" si="22"/>
        <v/>
      </c>
      <c r="I89" s="84" t="str">
        <f t="shared" si="23"/>
        <v/>
      </c>
      <c r="J89" s="85" t="str">
        <f t="shared" si="24"/>
        <v/>
      </c>
      <c r="K89" s="85" t="str">
        <f t="shared" si="25"/>
        <v/>
      </c>
      <c r="L89" s="86" t="str">
        <f t="shared" si="26"/>
        <v/>
      </c>
      <c r="M89" s="86" t="str">
        <f t="shared" si="27"/>
        <v/>
      </c>
      <c r="N89" s="86"/>
      <c r="O89" s="86"/>
      <c r="P89" s="86"/>
      <c r="Q89" s="86"/>
      <c r="R89" s="86"/>
      <c r="T89" s="79">
        <f t="shared" si="17"/>
        <v>0</v>
      </c>
      <c r="U89" s="79">
        <f>IF(ISERROR(VALUE(#REF!)),0,VALUE(#REF!))</f>
        <v>0</v>
      </c>
    </row>
    <row r="90" spans="1:21" ht="18.75" customHeight="1" x14ac:dyDescent="0.2">
      <c r="A90" s="83">
        <f t="shared" si="28"/>
        <v>75</v>
      </c>
      <c r="B90" s="489" t="str">
        <f t="shared" si="10"/>
        <v/>
      </c>
      <c r="C90" s="490"/>
      <c r="D90" s="490"/>
      <c r="E90" s="491"/>
      <c r="F90" s="481" t="str">
        <f t="shared" si="11"/>
        <v/>
      </c>
      <c r="G90" s="481"/>
      <c r="H90" s="81" t="str">
        <f t="shared" si="22"/>
        <v/>
      </c>
      <c r="I90" s="84" t="str">
        <f t="shared" si="23"/>
        <v/>
      </c>
      <c r="J90" s="85" t="str">
        <f t="shared" si="24"/>
        <v/>
      </c>
      <c r="K90" s="85" t="str">
        <f t="shared" si="25"/>
        <v/>
      </c>
      <c r="L90" s="86" t="str">
        <f t="shared" si="26"/>
        <v/>
      </c>
      <c r="M90" s="86" t="str">
        <f t="shared" si="27"/>
        <v/>
      </c>
      <c r="N90" s="86"/>
      <c r="O90" s="86"/>
      <c r="P90" s="86"/>
      <c r="Q90" s="86"/>
      <c r="R90" s="86"/>
      <c r="T90" s="79">
        <f t="shared" si="17"/>
        <v>0</v>
      </c>
      <c r="U90" s="79">
        <f>IF(ISERROR(VALUE(#REF!)),0,VALUE(#REF!))</f>
        <v>0</v>
      </c>
    </row>
    <row r="91" spans="1:21" ht="18.75" customHeight="1" x14ac:dyDescent="0.2">
      <c r="A91" s="83">
        <f t="shared" si="28"/>
        <v>76</v>
      </c>
      <c r="B91" s="489" t="str">
        <f t="shared" si="10"/>
        <v/>
      </c>
      <c r="C91" s="490"/>
      <c r="D91" s="490"/>
      <c r="E91" s="491"/>
      <c r="F91" s="481" t="str">
        <f t="shared" si="11"/>
        <v/>
      </c>
      <c r="G91" s="481"/>
      <c r="H91" s="81" t="str">
        <f t="shared" si="22"/>
        <v/>
      </c>
      <c r="I91" s="84" t="str">
        <f t="shared" si="23"/>
        <v/>
      </c>
      <c r="J91" s="85" t="str">
        <f t="shared" si="24"/>
        <v/>
      </c>
      <c r="K91" s="85" t="str">
        <f t="shared" si="25"/>
        <v/>
      </c>
      <c r="L91" s="86" t="str">
        <f t="shared" si="26"/>
        <v/>
      </c>
      <c r="M91" s="86" t="str">
        <f t="shared" si="27"/>
        <v/>
      </c>
      <c r="N91" s="86"/>
      <c r="O91" s="86"/>
      <c r="P91" s="86"/>
      <c r="Q91" s="86"/>
      <c r="R91" s="86"/>
      <c r="T91" s="79">
        <f t="shared" si="17"/>
        <v>0</v>
      </c>
      <c r="U91" s="79">
        <f>IF(ISERROR(VALUE(#REF!)),0,VALUE(#REF!))</f>
        <v>0</v>
      </c>
    </row>
    <row r="92" spans="1:21" ht="18.75" customHeight="1" x14ac:dyDescent="0.2">
      <c r="A92" s="83">
        <f t="shared" si="28"/>
        <v>77</v>
      </c>
      <c r="B92" s="489" t="str">
        <f t="shared" si="10"/>
        <v/>
      </c>
      <c r="C92" s="490"/>
      <c r="D92" s="490"/>
      <c r="E92" s="491"/>
      <c r="F92" s="481" t="str">
        <f t="shared" si="11"/>
        <v/>
      </c>
      <c r="G92" s="481"/>
      <c r="H92" s="81" t="str">
        <f t="shared" si="22"/>
        <v/>
      </c>
      <c r="I92" s="84" t="str">
        <f t="shared" si="23"/>
        <v/>
      </c>
      <c r="J92" s="85" t="str">
        <f t="shared" si="24"/>
        <v/>
      </c>
      <c r="K92" s="85" t="str">
        <f t="shared" si="25"/>
        <v/>
      </c>
      <c r="L92" s="86" t="str">
        <f t="shared" si="26"/>
        <v/>
      </c>
      <c r="M92" s="86" t="str">
        <f t="shared" si="27"/>
        <v/>
      </c>
      <c r="N92" s="86"/>
      <c r="O92" s="86"/>
      <c r="P92" s="86"/>
      <c r="Q92" s="86"/>
      <c r="R92" s="86"/>
      <c r="T92" s="79">
        <f t="shared" si="17"/>
        <v>0</v>
      </c>
      <c r="U92" s="79">
        <f>IF(ISERROR(VALUE(#REF!)),0,VALUE(#REF!))</f>
        <v>0</v>
      </c>
    </row>
    <row r="93" spans="1:21" ht="18.75" customHeight="1" x14ac:dyDescent="0.2">
      <c r="A93" s="83">
        <f t="shared" si="28"/>
        <v>78</v>
      </c>
      <c r="B93" s="489" t="str">
        <f t="shared" si="10"/>
        <v/>
      </c>
      <c r="C93" s="490"/>
      <c r="D93" s="490"/>
      <c r="E93" s="491"/>
      <c r="F93" s="481" t="str">
        <f t="shared" si="11"/>
        <v/>
      </c>
      <c r="G93" s="481"/>
      <c r="H93" s="81" t="str">
        <f t="shared" si="22"/>
        <v/>
      </c>
      <c r="I93" s="84" t="str">
        <f t="shared" si="23"/>
        <v/>
      </c>
      <c r="J93" s="85" t="str">
        <f t="shared" si="24"/>
        <v/>
      </c>
      <c r="K93" s="85" t="str">
        <f t="shared" si="25"/>
        <v/>
      </c>
      <c r="L93" s="86" t="str">
        <f t="shared" si="26"/>
        <v/>
      </c>
      <c r="M93" s="86" t="str">
        <f t="shared" si="27"/>
        <v/>
      </c>
      <c r="N93" s="86"/>
      <c r="O93" s="86"/>
      <c r="P93" s="86"/>
      <c r="Q93" s="86"/>
      <c r="R93" s="86"/>
      <c r="T93" s="79">
        <f t="shared" si="17"/>
        <v>0</v>
      </c>
      <c r="U93" s="79">
        <f>IF(ISERROR(VALUE(#REF!)),0,VALUE(#REF!))</f>
        <v>0</v>
      </c>
    </row>
    <row r="94" spans="1:21" ht="18.75" customHeight="1" x14ac:dyDescent="0.2">
      <c r="A94" s="83">
        <f t="shared" si="28"/>
        <v>79</v>
      </c>
      <c r="B94" s="489" t="str">
        <f t="shared" si="10"/>
        <v/>
      </c>
      <c r="C94" s="490"/>
      <c r="D94" s="490"/>
      <c r="E94" s="491"/>
      <c r="F94" s="481" t="str">
        <f t="shared" si="11"/>
        <v/>
      </c>
      <c r="G94" s="481"/>
      <c r="H94" s="81" t="str">
        <f t="shared" si="22"/>
        <v/>
      </c>
      <c r="I94" s="84" t="str">
        <f t="shared" si="23"/>
        <v/>
      </c>
      <c r="J94" s="85" t="str">
        <f t="shared" si="24"/>
        <v/>
      </c>
      <c r="K94" s="85" t="str">
        <f t="shared" si="25"/>
        <v/>
      </c>
      <c r="L94" s="86" t="str">
        <f t="shared" si="26"/>
        <v/>
      </c>
      <c r="M94" s="86" t="str">
        <f t="shared" si="27"/>
        <v/>
      </c>
      <c r="N94" s="86"/>
      <c r="O94" s="86"/>
      <c r="P94" s="86"/>
      <c r="Q94" s="86"/>
      <c r="R94" s="86"/>
      <c r="T94" s="79">
        <f t="shared" si="17"/>
        <v>0</v>
      </c>
      <c r="U94" s="79">
        <f>IF(ISERROR(VALUE(#REF!)),0,VALUE(#REF!))</f>
        <v>0</v>
      </c>
    </row>
    <row r="95" spans="1:21" ht="18.75" customHeight="1" x14ac:dyDescent="0.2">
      <c r="A95" s="83">
        <f t="shared" si="28"/>
        <v>80</v>
      </c>
      <c r="B95" s="489" t="str">
        <f>IF(ISERROR(VLOOKUP(A95,男子,6,0)),"",VALUE(VLOOKUP(A95,男子,6,0))-ROUNDDOWN(VALUE(VLOOKUP(A95,男子,6)),-4))</f>
        <v/>
      </c>
      <c r="C95" s="490"/>
      <c r="D95" s="490"/>
      <c r="E95" s="491"/>
      <c r="F95" s="481" t="str">
        <f t="shared" si="11"/>
        <v/>
      </c>
      <c r="G95" s="481"/>
      <c r="H95" s="81" t="str">
        <f t="shared" si="22"/>
        <v/>
      </c>
      <c r="I95" s="84" t="str">
        <f t="shared" si="23"/>
        <v/>
      </c>
      <c r="J95" s="85" t="str">
        <f t="shared" si="24"/>
        <v/>
      </c>
      <c r="K95" s="85" t="str">
        <f t="shared" si="25"/>
        <v/>
      </c>
      <c r="L95" s="86" t="str">
        <f t="shared" si="26"/>
        <v/>
      </c>
      <c r="M95" s="86" t="str">
        <f t="shared" si="27"/>
        <v/>
      </c>
      <c r="N95" s="86"/>
      <c r="O95" s="86"/>
      <c r="P95" s="86"/>
      <c r="Q95" s="86"/>
      <c r="R95" s="86"/>
      <c r="T95" s="79">
        <f t="shared" si="17"/>
        <v>0</v>
      </c>
      <c r="U95" s="79">
        <f>IF(ISERROR(VALUE(#REF!)),0,VALUE(#REF!))</f>
        <v>0</v>
      </c>
    </row>
    <row r="96" spans="1:21" ht="18.75" customHeight="1" x14ac:dyDescent="0.2">
      <c r="L96" s="80">
        <f>COUNTIF(L$36:L$95,"1")+COUNTIF(L$11:L$30,"1")</f>
        <v>0</v>
      </c>
      <c r="M96" s="80">
        <f>COUNTIF(M$36:M$95,"1")+COUNTIF(M$11:M$30,"1")</f>
        <v>0</v>
      </c>
      <c r="T96" s="79">
        <f t="shared" si="17"/>
        <v>0</v>
      </c>
    </row>
    <row r="97" spans="12:13" ht="18.75" customHeight="1" x14ac:dyDescent="0.2">
      <c r="L97" s="80">
        <f>COUNTIF(L$36:L$95,"2")+COUNTIF(L$11:L$30,"2")</f>
        <v>0</v>
      </c>
      <c r="M97" s="80">
        <f>COUNTIF(M$36:M$95,"2")+COUNTIF(M$11:M$30,"2")</f>
        <v>0</v>
      </c>
    </row>
    <row r="98" spans="12:13" ht="18.75" customHeight="1" x14ac:dyDescent="0.2">
      <c r="L98" s="80">
        <f>COUNTIF(L$36:L$95,"3")+COUNTIF(L$11:L$30,"3")</f>
        <v>0</v>
      </c>
      <c r="M98" s="80">
        <f>COUNTIF(M$36:M$95,"3")+COUNTIF(M$11:M$30,"3")</f>
        <v>0</v>
      </c>
    </row>
    <row r="99" spans="12:13" ht="18.75" customHeight="1" x14ac:dyDescent="0.2">
      <c r="L99" s="80">
        <f>COUNTIF(L$36:L$95,"4")+COUNTIF(L$11:L$30,"4")</f>
        <v>0</v>
      </c>
      <c r="M99" s="80">
        <f>COUNTIF(M$36:M$95,"4")+COUNTIF(M$11:M$30,"4")</f>
        <v>0</v>
      </c>
    </row>
    <row r="100" spans="12:13" ht="18.75" customHeight="1" x14ac:dyDescent="0.2">
      <c r="L100" s="80">
        <f>COUNTIF(L$36:L$95,"5")+COUNTIF(L$11:L$30,"5")</f>
        <v>0</v>
      </c>
      <c r="M100" s="80">
        <f>COUNTIF(M$36:M$95,"5")+COUNTIF(M$11:M$30,"5")</f>
        <v>0</v>
      </c>
    </row>
    <row r="101" spans="12:13" ht="18.75" customHeight="1" x14ac:dyDescent="0.2">
      <c r="L101" s="80">
        <f>COUNTIF(L$36:L$95,"6")+COUNTIF(L$11:L$30,"6")</f>
        <v>0</v>
      </c>
      <c r="M101" s="80">
        <f>COUNTIF(M$36:M$95,"6")+COUNTIF(M$11:M$30,"6")</f>
        <v>0</v>
      </c>
    </row>
    <row r="102" spans="12:13" ht="18.75" customHeight="1" x14ac:dyDescent="0.2">
      <c r="L102" s="80">
        <f>COUNTIF(L$36:L$95,"7")+COUNTIF(L$11:L$30,"7")</f>
        <v>0</v>
      </c>
      <c r="M102" s="80">
        <f>COUNTIF(M$36:M$95,"7")+COUNTIF(M$11:M$30,"7")</f>
        <v>0</v>
      </c>
    </row>
    <row r="103" spans="12:13" ht="18.75" customHeight="1" x14ac:dyDescent="0.2">
      <c r="L103" s="80">
        <f>COUNTIF(L$36:L$95,"8")+COUNTIF(L$11:L$30,"8")</f>
        <v>0</v>
      </c>
      <c r="M103" s="80">
        <f>COUNTIF(M$36:M$95,"8")+COUNTIF(M$11:M$30,"8")</f>
        <v>0</v>
      </c>
    </row>
    <row r="104" spans="12:13" ht="18.75" customHeight="1" x14ac:dyDescent="0.2">
      <c r="L104" s="80">
        <f>COUNTIF(L$36:L$95,"9")+COUNTIF(L$11:L$30,"9")</f>
        <v>0</v>
      </c>
      <c r="M104" s="80">
        <f>COUNTIF(M$36:M$95,"9")+COUNTIF(M$11:M$30,"9")</f>
        <v>0</v>
      </c>
    </row>
    <row r="105" spans="12:13" ht="18.75" customHeight="1" x14ac:dyDescent="0.2">
      <c r="L105" s="80">
        <f>COUNTIF(L$36:L$95,"10")+COUNTIF(L$11:L$30,"10")</f>
        <v>0</v>
      </c>
      <c r="M105" s="80">
        <f>COUNTIF(M$36:M$95,"10")+COUNTIF(M$11:M$30,"10")</f>
        <v>0</v>
      </c>
    </row>
    <row r="106" spans="12:13" ht="18.75" customHeight="1" x14ac:dyDescent="0.2">
      <c r="L106" s="80">
        <f>COUNTIF(L$96:L$105,"&gt;1")</f>
        <v>0</v>
      </c>
      <c r="M106" s="80">
        <f>COUNTIF(M$96:M$105,"&gt;1")</f>
        <v>0</v>
      </c>
    </row>
  </sheetData>
  <sheetProtection algorithmName="SHA-512" hashValue="pwXXeXnvSaaKJAgqwBgkyFW2sdmixlZiAg3KO9APDLALwaWE7MWnLcv8Spxlag+vvpKmrLoK+WS8iwX6l/2hbA==" saltValue="O/aRN8rtI9AsHfdDkDj8kQ==" spinCount="100000" sheet="1" selectLockedCells="1"/>
  <mergeCells count="201">
    <mergeCell ref="K32:L32"/>
    <mergeCell ref="K33:L33"/>
    <mergeCell ref="K34:L34"/>
    <mergeCell ref="K35:L35"/>
    <mergeCell ref="F71:G71"/>
    <mergeCell ref="B72:E72"/>
    <mergeCell ref="F72:G72"/>
    <mergeCell ref="B73:E73"/>
    <mergeCell ref="F73:G73"/>
    <mergeCell ref="F61:G61"/>
    <mergeCell ref="B62:E62"/>
    <mergeCell ref="F62:G62"/>
    <mergeCell ref="B63:E63"/>
    <mergeCell ref="F63:G63"/>
    <mergeCell ref="B64:E64"/>
    <mergeCell ref="F64:G64"/>
    <mergeCell ref="B65:E65"/>
    <mergeCell ref="F65:G65"/>
    <mergeCell ref="F56:G56"/>
    <mergeCell ref="B57:E57"/>
    <mergeCell ref="F57:G57"/>
    <mergeCell ref="B58:E58"/>
    <mergeCell ref="F58:G58"/>
    <mergeCell ref="B59:E59"/>
    <mergeCell ref="F74:G74"/>
    <mergeCell ref="B75:E75"/>
    <mergeCell ref="F75:G75"/>
    <mergeCell ref="F66:G66"/>
    <mergeCell ref="B67:E67"/>
    <mergeCell ref="F67:G67"/>
    <mergeCell ref="B68:E68"/>
    <mergeCell ref="F68:G68"/>
    <mergeCell ref="B69:E69"/>
    <mergeCell ref="F69:G69"/>
    <mergeCell ref="B70:E70"/>
    <mergeCell ref="F70:G70"/>
    <mergeCell ref="F59:G59"/>
    <mergeCell ref="B60:E60"/>
    <mergeCell ref="F60:G60"/>
    <mergeCell ref="B91:E91"/>
    <mergeCell ref="B92:E92"/>
    <mergeCell ref="B93:E93"/>
    <mergeCell ref="B94:E94"/>
    <mergeCell ref="B95:E95"/>
    <mergeCell ref="B51:E51"/>
    <mergeCell ref="B52:E52"/>
    <mergeCell ref="B53:E53"/>
    <mergeCell ref="B54:E54"/>
    <mergeCell ref="B55:E55"/>
    <mergeCell ref="B76:E76"/>
    <mergeCell ref="B77:E77"/>
    <mergeCell ref="B78:E78"/>
    <mergeCell ref="B90:E90"/>
    <mergeCell ref="B79:E79"/>
    <mergeCell ref="B80:E80"/>
    <mergeCell ref="B81:E81"/>
    <mergeCell ref="B82:E82"/>
    <mergeCell ref="B83:E83"/>
    <mergeCell ref="B84:E84"/>
    <mergeCell ref="B85:E85"/>
    <mergeCell ref="B86:E86"/>
    <mergeCell ref="B87:E87"/>
    <mergeCell ref="B88:E88"/>
    <mergeCell ref="B89:E89"/>
    <mergeCell ref="B42:E42"/>
    <mergeCell ref="B43:E43"/>
    <mergeCell ref="B44:E44"/>
    <mergeCell ref="B45:E45"/>
    <mergeCell ref="B46:E46"/>
    <mergeCell ref="B47:E47"/>
    <mergeCell ref="B48:E48"/>
    <mergeCell ref="B49:E49"/>
    <mergeCell ref="B50:E50"/>
    <mergeCell ref="B56:E56"/>
    <mergeCell ref="B61:E61"/>
    <mergeCell ref="B66:E66"/>
    <mergeCell ref="B71:E71"/>
    <mergeCell ref="B74:E74"/>
    <mergeCell ref="B41:E41"/>
    <mergeCell ref="A33:E33"/>
    <mergeCell ref="B36:E36"/>
    <mergeCell ref="B37:E37"/>
    <mergeCell ref="B38:E38"/>
    <mergeCell ref="B39:E39"/>
    <mergeCell ref="B40:E40"/>
    <mergeCell ref="B29:E29"/>
    <mergeCell ref="A35:E35"/>
    <mergeCell ref="I3:J4"/>
    <mergeCell ref="A6:C8"/>
    <mergeCell ref="D6:H8"/>
    <mergeCell ref="D3:H5"/>
    <mergeCell ref="I6:J7"/>
    <mergeCell ref="A9:A10"/>
    <mergeCell ref="F9:G10"/>
    <mergeCell ref="M35:N35"/>
    <mergeCell ref="I34:J34"/>
    <mergeCell ref="I35:J35"/>
    <mergeCell ref="M34:N34"/>
    <mergeCell ref="I32:J32"/>
    <mergeCell ref="G32:H32"/>
    <mergeCell ref="A32:E32"/>
    <mergeCell ref="B27:E27"/>
    <mergeCell ref="I33:J33"/>
    <mergeCell ref="G33:H33"/>
    <mergeCell ref="B28:E28"/>
    <mergeCell ref="B9:E10"/>
    <mergeCell ref="B30:E30"/>
    <mergeCell ref="B18:E18"/>
    <mergeCell ref="B19:E19"/>
    <mergeCell ref="A3:C5"/>
    <mergeCell ref="B17:E17"/>
    <mergeCell ref="B16:E16"/>
    <mergeCell ref="A34:E34"/>
    <mergeCell ref="B20:E20"/>
    <mergeCell ref="B25:E25"/>
    <mergeCell ref="B26:E26"/>
    <mergeCell ref="B21:E21"/>
    <mergeCell ref="B24:E24"/>
    <mergeCell ref="B22:E22"/>
    <mergeCell ref="B23:E23"/>
    <mergeCell ref="F11:G11"/>
    <mergeCell ref="F12:G12"/>
    <mergeCell ref="F13:G13"/>
    <mergeCell ref="F14:G14"/>
    <mergeCell ref="F15:G15"/>
    <mergeCell ref="C1:H1"/>
    <mergeCell ref="I8:J8"/>
    <mergeCell ref="O1:P1"/>
    <mergeCell ref="B13:E13"/>
    <mergeCell ref="B14:E14"/>
    <mergeCell ref="O5:R5"/>
    <mergeCell ref="P2:R2"/>
    <mergeCell ref="K3:R4"/>
    <mergeCell ref="H9:H10"/>
    <mergeCell ref="J5:M5"/>
    <mergeCell ref="K6:R7"/>
    <mergeCell ref="I1:M1"/>
    <mergeCell ref="B11:E11"/>
    <mergeCell ref="I9:M9"/>
    <mergeCell ref="K8:R8"/>
    <mergeCell ref="N9:R9"/>
    <mergeCell ref="B15:E15"/>
    <mergeCell ref="B12:E12"/>
    <mergeCell ref="A2:D2"/>
    <mergeCell ref="F21:G21"/>
    <mergeCell ref="F22:G22"/>
    <mergeCell ref="F23:G23"/>
    <mergeCell ref="F24:G24"/>
    <mergeCell ref="F25:G25"/>
    <mergeCell ref="F16:G16"/>
    <mergeCell ref="F17:G17"/>
    <mergeCell ref="F18:G18"/>
    <mergeCell ref="F19:G19"/>
    <mergeCell ref="F20:G20"/>
    <mergeCell ref="F36:G36"/>
    <mergeCell ref="F37:G37"/>
    <mergeCell ref="F38:G38"/>
    <mergeCell ref="F39:G39"/>
    <mergeCell ref="F40:G40"/>
    <mergeCell ref="F26:G26"/>
    <mergeCell ref="F27:G27"/>
    <mergeCell ref="F28:G28"/>
    <mergeCell ref="F29:G29"/>
    <mergeCell ref="F30:G30"/>
    <mergeCell ref="G34:H34"/>
    <mergeCell ref="G35:H35"/>
    <mergeCell ref="F53:G53"/>
    <mergeCell ref="F54:G54"/>
    <mergeCell ref="F55:G55"/>
    <mergeCell ref="F46:G46"/>
    <mergeCell ref="F47:G47"/>
    <mergeCell ref="F48:G48"/>
    <mergeCell ref="F49:G49"/>
    <mergeCell ref="F50:G50"/>
    <mergeCell ref="F41:G41"/>
    <mergeCell ref="F42:G42"/>
    <mergeCell ref="F43:G43"/>
    <mergeCell ref="F44:G44"/>
    <mergeCell ref="F45:G45"/>
    <mergeCell ref="F51:G51"/>
    <mergeCell ref="F52:G52"/>
    <mergeCell ref="F91:G91"/>
    <mergeCell ref="F92:G92"/>
    <mergeCell ref="F93:G93"/>
    <mergeCell ref="F94:G94"/>
    <mergeCell ref="F95:G95"/>
    <mergeCell ref="F86:G86"/>
    <mergeCell ref="F87:G87"/>
    <mergeCell ref="F88:G88"/>
    <mergeCell ref="F89:G89"/>
    <mergeCell ref="F90:G90"/>
    <mergeCell ref="F81:G81"/>
    <mergeCell ref="F82:G82"/>
    <mergeCell ref="F83:G83"/>
    <mergeCell ref="F84:G84"/>
    <mergeCell ref="F85:G85"/>
    <mergeCell ref="F76:G76"/>
    <mergeCell ref="F77:G77"/>
    <mergeCell ref="F78:G78"/>
    <mergeCell ref="F79:G79"/>
    <mergeCell ref="F80:G80"/>
  </mergeCells>
  <phoneticPr fontId="7"/>
  <conditionalFormatting sqref="I36:K55 I11:K30 I76:K95">
    <cfRule type="expression" dxfId="3" priority="2" stopIfTrue="1">
      <formula>IF(SEARCH(I11,"男"),0,1)</formula>
    </cfRule>
  </conditionalFormatting>
  <conditionalFormatting sqref="I56:K75">
    <cfRule type="expression" dxfId="2" priority="1" stopIfTrue="1">
      <formula>IF(SEARCH(I56,"男"),0,1)</formula>
    </cfRule>
  </conditionalFormatting>
  <pageMargins left="0.59055118110236227" right="0.47244094488188981" top="0.19685039370078741" bottom="0.19685039370078741" header="0.19685039370078741" footer="0.15748031496062992"/>
  <pageSetup paperSize="9" fitToHeight="3" orientation="landscape" blackAndWhite="1" r:id="rId1"/>
  <headerFooter alignWithMargins="0"/>
  <rowBreaks count="3" manualBreakCount="3">
    <brk id="35" max="11" man="1"/>
    <brk id="55" max="11" man="1"/>
    <brk id="75"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6"/>
  <sheetViews>
    <sheetView view="pageBreakPreview" zoomScaleNormal="100" zoomScaleSheetLayoutView="100" workbookViewId="0">
      <selection activeCell="K34" sqref="K34:L34"/>
    </sheetView>
  </sheetViews>
  <sheetFormatPr defaultColWidth="9" defaultRowHeight="18.75" customHeight="1" x14ac:dyDescent="0.2"/>
  <cols>
    <col min="1" max="1" width="4.6640625" style="79" customWidth="1"/>
    <col min="2" max="5" width="3.109375" style="79" customWidth="1"/>
    <col min="6" max="6" width="17.33203125" style="79" customWidth="1"/>
    <col min="7" max="7" width="13.33203125" style="79" customWidth="1"/>
    <col min="8" max="8" width="5.6640625" style="79" customWidth="1"/>
    <col min="9" max="11" width="9.21875" style="80" customWidth="1"/>
    <col min="12" max="13" width="6.6640625" style="80" customWidth="1"/>
    <col min="14" max="16" width="8" style="80" customWidth="1"/>
    <col min="17" max="17" width="7.33203125" style="80" customWidth="1"/>
    <col min="18" max="18" width="6.77734375" style="80" customWidth="1"/>
    <col min="19" max="19" width="9" style="79"/>
    <col min="20" max="21" width="9" style="79" hidden="1" customWidth="1"/>
    <col min="22" max="16384" width="9" style="79"/>
  </cols>
  <sheetData>
    <row r="1" spans="1:21" s="76" customFormat="1" ht="16.5" customHeight="1" x14ac:dyDescent="0.2">
      <c r="C1" s="486" t="str">
        <f>出場選手エントリー票!H1</f>
        <v>区部①高校生夏季競技会</v>
      </c>
      <c r="D1" s="486"/>
      <c r="E1" s="486"/>
      <c r="F1" s="486"/>
      <c r="G1" s="486"/>
      <c r="H1" s="486"/>
      <c r="I1" s="488" t="s">
        <v>457</v>
      </c>
      <c r="J1" s="488"/>
      <c r="K1" s="488"/>
      <c r="L1" s="488"/>
      <c r="M1" s="488"/>
      <c r="N1" s="77"/>
      <c r="O1" s="488" t="s">
        <v>401</v>
      </c>
      <c r="P1" s="488"/>
      <c r="Q1" s="77"/>
      <c r="R1" s="77"/>
    </row>
    <row r="2" spans="1:21" ht="16.5" customHeight="1" x14ac:dyDescent="0.2">
      <c r="A2" s="513" t="str">
        <f>IF(出場選手エントリー票!F1="","",出場選手エントリー票!E1&amp;出場選手エントリー票!F1&amp;出場選手エントリー票!G1)</f>
        <v>2020年度</v>
      </c>
      <c r="B2" s="513"/>
      <c r="C2" s="513"/>
      <c r="D2" s="513"/>
      <c r="E2" s="78"/>
      <c r="P2" s="495" t="s">
        <v>134</v>
      </c>
      <c r="Q2" s="495"/>
      <c r="R2" s="495"/>
    </row>
    <row r="3" spans="1:21" ht="10.5" customHeight="1" x14ac:dyDescent="0.2">
      <c r="A3" s="517" t="s">
        <v>159</v>
      </c>
      <c r="B3" s="517"/>
      <c r="C3" s="517"/>
      <c r="D3" s="528">
        <f>'申込用紙 男'!D3:H5</f>
        <v>0</v>
      </c>
      <c r="E3" s="529"/>
      <c r="F3" s="529"/>
      <c r="G3" s="529"/>
      <c r="H3" s="530"/>
      <c r="I3" s="517" t="s">
        <v>160</v>
      </c>
      <c r="J3" s="517"/>
      <c r="K3" s="496">
        <f>'申込用紙 男'!K3:R4</f>
        <v>0</v>
      </c>
      <c r="L3" s="497"/>
      <c r="M3" s="497"/>
      <c r="N3" s="497"/>
      <c r="O3" s="497"/>
      <c r="P3" s="497"/>
      <c r="Q3" s="497"/>
      <c r="R3" s="498"/>
    </row>
    <row r="4" spans="1:21" ht="10.5" customHeight="1" x14ac:dyDescent="0.2">
      <c r="A4" s="517"/>
      <c r="B4" s="517"/>
      <c r="C4" s="517"/>
      <c r="D4" s="531"/>
      <c r="E4" s="532"/>
      <c r="F4" s="532"/>
      <c r="G4" s="532"/>
      <c r="H4" s="533"/>
      <c r="I4" s="517"/>
      <c r="J4" s="517"/>
      <c r="K4" s="499"/>
      <c r="L4" s="500"/>
      <c r="M4" s="500"/>
      <c r="N4" s="500"/>
      <c r="O4" s="500"/>
      <c r="P4" s="500"/>
      <c r="Q4" s="500"/>
      <c r="R4" s="501"/>
    </row>
    <row r="5" spans="1:21" ht="18.75" customHeight="1" x14ac:dyDescent="0.2">
      <c r="A5" s="517"/>
      <c r="B5" s="517"/>
      <c r="C5" s="517"/>
      <c r="D5" s="534"/>
      <c r="E5" s="535"/>
      <c r="F5" s="535"/>
      <c r="G5" s="535"/>
      <c r="H5" s="536"/>
      <c r="I5" s="81" t="s">
        <v>161</v>
      </c>
      <c r="J5" s="492">
        <f>'申込用紙 男'!J5:M5</f>
        <v>0</v>
      </c>
      <c r="K5" s="493"/>
      <c r="L5" s="493"/>
      <c r="M5" s="494"/>
      <c r="N5" s="81" t="s">
        <v>162</v>
      </c>
      <c r="O5" s="492">
        <f>'申込用紙 男'!O5:R5</f>
        <v>0</v>
      </c>
      <c r="P5" s="493"/>
      <c r="Q5" s="493"/>
      <c r="R5" s="494"/>
    </row>
    <row r="6" spans="1:21" ht="14.25" customHeight="1" x14ac:dyDescent="0.2">
      <c r="A6" s="518" t="s">
        <v>163</v>
      </c>
      <c r="B6" s="518"/>
      <c r="C6" s="518"/>
      <c r="D6" s="519">
        <f>'申込用紙 男'!D6:H8</f>
        <v>0</v>
      </c>
      <c r="E6" s="520"/>
      <c r="F6" s="520"/>
      <c r="G6" s="520"/>
      <c r="H6" s="521"/>
      <c r="I6" s="537" t="s">
        <v>3614</v>
      </c>
      <c r="J6" s="537"/>
      <c r="K6" s="503" t="str">
        <f>'申込用紙 男'!K6:R7</f>
        <v>　　㊞</v>
      </c>
      <c r="L6" s="504"/>
      <c r="M6" s="504"/>
      <c r="N6" s="504"/>
      <c r="O6" s="504"/>
      <c r="P6" s="504"/>
      <c r="Q6" s="504"/>
      <c r="R6" s="505"/>
    </row>
    <row r="7" spans="1:21" ht="12" customHeight="1" x14ac:dyDescent="0.2">
      <c r="A7" s="518"/>
      <c r="B7" s="518"/>
      <c r="C7" s="518"/>
      <c r="D7" s="522"/>
      <c r="E7" s="523"/>
      <c r="F7" s="523"/>
      <c r="G7" s="523"/>
      <c r="H7" s="524"/>
      <c r="I7" s="537"/>
      <c r="J7" s="537"/>
      <c r="K7" s="506"/>
      <c r="L7" s="507"/>
      <c r="M7" s="507"/>
      <c r="N7" s="507"/>
      <c r="O7" s="507"/>
      <c r="P7" s="507"/>
      <c r="Q7" s="507"/>
      <c r="R7" s="508"/>
    </row>
    <row r="8" spans="1:21" ht="18.75" customHeight="1" x14ac:dyDescent="0.2">
      <c r="A8" s="518"/>
      <c r="B8" s="518"/>
      <c r="C8" s="518"/>
      <c r="D8" s="525"/>
      <c r="E8" s="526"/>
      <c r="F8" s="526"/>
      <c r="G8" s="526"/>
      <c r="H8" s="527"/>
      <c r="I8" s="487" t="s">
        <v>164</v>
      </c>
      <c r="J8" s="487"/>
      <c r="K8" s="510">
        <f>'申込用紙 男'!K8:R8</f>
        <v>0</v>
      </c>
      <c r="L8" s="511"/>
      <c r="M8" s="511"/>
      <c r="N8" s="511"/>
      <c r="O8" s="511"/>
      <c r="P8" s="511"/>
      <c r="Q8" s="511"/>
      <c r="R8" s="512"/>
    </row>
    <row r="9" spans="1:21" ht="11.25" customHeight="1" x14ac:dyDescent="0.2">
      <c r="A9" s="563" t="s">
        <v>165</v>
      </c>
      <c r="B9" s="565" t="s">
        <v>78</v>
      </c>
      <c r="C9" s="565"/>
      <c r="D9" s="565"/>
      <c r="E9" s="565"/>
      <c r="F9" s="559" t="s">
        <v>166</v>
      </c>
      <c r="G9" s="560"/>
      <c r="H9" s="517" t="s">
        <v>167</v>
      </c>
      <c r="I9" s="564" t="s">
        <v>3615</v>
      </c>
      <c r="J9" s="564"/>
      <c r="K9" s="564"/>
      <c r="L9" s="564"/>
      <c r="M9" s="564"/>
      <c r="N9" s="564"/>
      <c r="O9" s="564"/>
      <c r="P9" s="564"/>
      <c r="Q9" s="564"/>
      <c r="R9" s="564"/>
    </row>
    <row r="10" spans="1:21" ht="11.25" customHeight="1" x14ac:dyDescent="0.2">
      <c r="A10" s="563"/>
      <c r="B10" s="565"/>
      <c r="C10" s="565"/>
      <c r="D10" s="565"/>
      <c r="E10" s="565"/>
      <c r="F10" s="561"/>
      <c r="G10" s="562"/>
      <c r="H10" s="517"/>
      <c r="I10" s="82" t="s">
        <v>168</v>
      </c>
      <c r="J10" s="82" t="s">
        <v>168</v>
      </c>
      <c r="K10" s="82" t="s">
        <v>168</v>
      </c>
      <c r="L10" s="82" t="s">
        <v>79</v>
      </c>
      <c r="M10" s="82" t="s">
        <v>80</v>
      </c>
      <c r="N10" s="82"/>
      <c r="O10" s="82"/>
      <c r="P10" s="82"/>
      <c r="Q10" s="82"/>
      <c r="R10" s="82"/>
    </row>
    <row r="11" spans="1:21" ht="18.75" customHeight="1" x14ac:dyDescent="0.2">
      <c r="A11" s="83">
        <v>1</v>
      </c>
      <c r="B11" s="489" t="str">
        <f t="shared" ref="B11:B30" si="0">IF(ISERROR(VLOOKUP(A11,女子,4,0)),"",VALUE(VLOOKUP(A11,女子,4,0))-ROUNDDOWN(VALUE(VLOOKUP(A11,女子,4,0)),-4))</f>
        <v/>
      </c>
      <c r="C11" s="490"/>
      <c r="D11" s="490"/>
      <c r="E11" s="491"/>
      <c r="F11" s="481" t="str">
        <f t="shared" ref="F11:F30" si="1">IF(B11="","",VLOOKUP(A11,女子,5,0)&amp;"　"&amp;VLOOKUP(A11,女子,6,0))</f>
        <v/>
      </c>
      <c r="G11" s="481"/>
      <c r="H11" s="81" t="str">
        <f t="shared" ref="H11:H30" si="2">IF(B11="","",VLOOKUP(A11,女子,12,0))</f>
        <v/>
      </c>
      <c r="I11" s="84" t="str">
        <f t="shared" ref="I11:I30" si="3">IF(ISERROR(VLOOKUP(A11,女子,15,0)),"",IF(VLOOKUP(A11,女子,15,0)="","",VLOOKUP(A11,女子,15,0)))</f>
        <v/>
      </c>
      <c r="J11" s="84" t="str">
        <f t="shared" ref="J11:J30" si="4">IF(ISERROR(VLOOKUP(A11,女子,19,0)),"",IF(VLOOKUP(A11,女子,19,0)="","",VLOOKUP(A11,女子,19,0)))</f>
        <v/>
      </c>
      <c r="K11" s="85" t="str">
        <f t="shared" ref="K11:K30" si="5">IF(ISERROR(VLOOKUP(A11,女子,23,0)),"",IF(VLOOKUP(A11,女子,23,0)="","",VLOOKUP(A11,女子,23,0)))</f>
        <v/>
      </c>
      <c r="L11" s="86" t="str">
        <f t="shared" ref="L11:L30" si="6">IF(ISERROR(VLOOKUP(A11,女子,27,0)),"",IF(VLOOKUP(A11,女子,27,0)="","",VLOOKUP(A11,女子,27,0)))</f>
        <v/>
      </c>
      <c r="M11" s="86" t="str">
        <f t="shared" ref="M11:M30" si="7">IF(ISERROR(VLOOKUP(A11,女子,31,0)),"",IF(VLOOKUP(A11,女子,31,0)="","",VLOOKUP(A11,女子,31,0)))</f>
        <v/>
      </c>
      <c r="N11" s="86"/>
      <c r="O11" s="86"/>
      <c r="P11" s="86"/>
      <c r="Q11" s="86"/>
      <c r="R11" s="86"/>
      <c r="T11" s="79">
        <f t="shared" ref="T11:T30" si="8">IF(ISERROR(VALUE(L11)),0,VALUE(L11))</f>
        <v>0</v>
      </c>
      <c r="U11" s="79">
        <f t="shared" ref="U11:U30" si="9">IF(ISERROR(VALUE(M11)),0,VALUE(M11))</f>
        <v>0</v>
      </c>
    </row>
    <row r="12" spans="1:21" ht="18.75" customHeight="1" x14ac:dyDescent="0.2">
      <c r="A12" s="83">
        <v>2</v>
      </c>
      <c r="B12" s="489" t="str">
        <f t="shared" si="0"/>
        <v/>
      </c>
      <c r="C12" s="490"/>
      <c r="D12" s="490"/>
      <c r="E12" s="491"/>
      <c r="F12" s="481" t="str">
        <f t="shared" si="1"/>
        <v/>
      </c>
      <c r="G12" s="481"/>
      <c r="H12" s="81" t="str">
        <f t="shared" si="2"/>
        <v/>
      </c>
      <c r="I12" s="84" t="str">
        <f t="shared" si="3"/>
        <v/>
      </c>
      <c r="J12" s="85" t="str">
        <f t="shared" si="4"/>
        <v/>
      </c>
      <c r="K12" s="85" t="str">
        <f t="shared" si="5"/>
        <v/>
      </c>
      <c r="L12" s="86" t="str">
        <f t="shared" si="6"/>
        <v/>
      </c>
      <c r="M12" s="86" t="str">
        <f t="shared" si="7"/>
        <v/>
      </c>
      <c r="N12" s="86"/>
      <c r="O12" s="86"/>
      <c r="P12" s="86"/>
      <c r="Q12" s="86"/>
      <c r="R12" s="86"/>
      <c r="T12" s="79">
        <f t="shared" si="8"/>
        <v>0</v>
      </c>
      <c r="U12" s="79">
        <f t="shared" si="9"/>
        <v>0</v>
      </c>
    </row>
    <row r="13" spans="1:21" ht="18.75" customHeight="1" x14ac:dyDescent="0.2">
      <c r="A13" s="83">
        <v>3</v>
      </c>
      <c r="B13" s="489" t="str">
        <f t="shared" si="0"/>
        <v/>
      </c>
      <c r="C13" s="490"/>
      <c r="D13" s="490"/>
      <c r="E13" s="491"/>
      <c r="F13" s="481" t="str">
        <f t="shared" si="1"/>
        <v/>
      </c>
      <c r="G13" s="481"/>
      <c r="H13" s="81" t="str">
        <f t="shared" si="2"/>
        <v/>
      </c>
      <c r="I13" s="84" t="str">
        <f t="shared" si="3"/>
        <v/>
      </c>
      <c r="J13" s="85" t="str">
        <f t="shared" si="4"/>
        <v/>
      </c>
      <c r="K13" s="85" t="str">
        <f t="shared" si="5"/>
        <v/>
      </c>
      <c r="L13" s="86" t="str">
        <f t="shared" si="6"/>
        <v/>
      </c>
      <c r="M13" s="86" t="str">
        <f t="shared" si="7"/>
        <v/>
      </c>
      <c r="N13" s="86"/>
      <c r="O13" s="86"/>
      <c r="P13" s="86"/>
      <c r="Q13" s="86"/>
      <c r="R13" s="86"/>
      <c r="T13" s="79">
        <f t="shared" si="8"/>
        <v>0</v>
      </c>
      <c r="U13" s="79">
        <f t="shared" si="9"/>
        <v>0</v>
      </c>
    </row>
    <row r="14" spans="1:21" ht="18.75" customHeight="1" x14ac:dyDescent="0.2">
      <c r="A14" s="83">
        <v>4</v>
      </c>
      <c r="B14" s="489" t="str">
        <f t="shared" si="0"/>
        <v/>
      </c>
      <c r="C14" s="490"/>
      <c r="D14" s="490"/>
      <c r="E14" s="491"/>
      <c r="F14" s="481" t="str">
        <f t="shared" si="1"/>
        <v/>
      </c>
      <c r="G14" s="481"/>
      <c r="H14" s="81" t="str">
        <f t="shared" si="2"/>
        <v/>
      </c>
      <c r="I14" s="84" t="str">
        <f t="shared" si="3"/>
        <v/>
      </c>
      <c r="J14" s="85" t="str">
        <f t="shared" si="4"/>
        <v/>
      </c>
      <c r="K14" s="85" t="str">
        <f t="shared" si="5"/>
        <v/>
      </c>
      <c r="L14" s="86" t="str">
        <f t="shared" si="6"/>
        <v/>
      </c>
      <c r="M14" s="86" t="str">
        <f t="shared" si="7"/>
        <v/>
      </c>
      <c r="N14" s="86"/>
      <c r="O14" s="86"/>
      <c r="P14" s="86"/>
      <c r="Q14" s="86"/>
      <c r="R14" s="86"/>
      <c r="T14" s="79">
        <f t="shared" si="8"/>
        <v>0</v>
      </c>
      <c r="U14" s="79">
        <f t="shared" si="9"/>
        <v>0</v>
      </c>
    </row>
    <row r="15" spans="1:21" ht="18.75" customHeight="1" x14ac:dyDescent="0.2">
      <c r="A15" s="83">
        <v>5</v>
      </c>
      <c r="B15" s="489" t="str">
        <f t="shared" si="0"/>
        <v/>
      </c>
      <c r="C15" s="490"/>
      <c r="D15" s="490"/>
      <c r="E15" s="491"/>
      <c r="F15" s="481" t="str">
        <f t="shared" si="1"/>
        <v/>
      </c>
      <c r="G15" s="481"/>
      <c r="H15" s="81" t="str">
        <f t="shared" si="2"/>
        <v/>
      </c>
      <c r="I15" s="84" t="str">
        <f t="shared" si="3"/>
        <v/>
      </c>
      <c r="J15" s="85" t="str">
        <f t="shared" si="4"/>
        <v/>
      </c>
      <c r="K15" s="85" t="str">
        <f t="shared" si="5"/>
        <v/>
      </c>
      <c r="L15" s="86" t="str">
        <f t="shared" si="6"/>
        <v/>
      </c>
      <c r="M15" s="86" t="str">
        <f t="shared" si="7"/>
        <v/>
      </c>
      <c r="N15" s="86"/>
      <c r="O15" s="86"/>
      <c r="P15" s="86"/>
      <c r="Q15" s="86"/>
      <c r="R15" s="86"/>
      <c r="T15" s="79">
        <f t="shared" si="8"/>
        <v>0</v>
      </c>
      <c r="U15" s="79">
        <f t="shared" si="9"/>
        <v>0</v>
      </c>
    </row>
    <row r="16" spans="1:21" ht="18.75" customHeight="1" x14ac:dyDescent="0.2">
      <c r="A16" s="83">
        <v>6</v>
      </c>
      <c r="B16" s="489" t="str">
        <f t="shared" si="0"/>
        <v/>
      </c>
      <c r="C16" s="490"/>
      <c r="D16" s="490"/>
      <c r="E16" s="491"/>
      <c r="F16" s="481" t="str">
        <f t="shared" si="1"/>
        <v/>
      </c>
      <c r="G16" s="481"/>
      <c r="H16" s="81" t="str">
        <f t="shared" si="2"/>
        <v/>
      </c>
      <c r="I16" s="84" t="str">
        <f t="shared" si="3"/>
        <v/>
      </c>
      <c r="J16" s="85" t="str">
        <f t="shared" si="4"/>
        <v/>
      </c>
      <c r="K16" s="85" t="str">
        <f t="shared" si="5"/>
        <v/>
      </c>
      <c r="L16" s="86" t="str">
        <f t="shared" si="6"/>
        <v/>
      </c>
      <c r="M16" s="86" t="str">
        <f t="shared" si="7"/>
        <v/>
      </c>
      <c r="N16" s="86"/>
      <c r="O16" s="86"/>
      <c r="P16" s="86"/>
      <c r="Q16" s="86"/>
      <c r="R16" s="86"/>
      <c r="T16" s="79">
        <f t="shared" si="8"/>
        <v>0</v>
      </c>
      <c r="U16" s="79">
        <f t="shared" si="9"/>
        <v>0</v>
      </c>
    </row>
    <row r="17" spans="1:21" ht="18.75" customHeight="1" x14ac:dyDescent="0.2">
      <c r="A17" s="83">
        <v>7</v>
      </c>
      <c r="B17" s="489" t="str">
        <f t="shared" si="0"/>
        <v/>
      </c>
      <c r="C17" s="490"/>
      <c r="D17" s="490"/>
      <c r="E17" s="491"/>
      <c r="F17" s="481" t="str">
        <f t="shared" si="1"/>
        <v/>
      </c>
      <c r="G17" s="481"/>
      <c r="H17" s="81" t="str">
        <f t="shared" si="2"/>
        <v/>
      </c>
      <c r="I17" s="84" t="str">
        <f t="shared" si="3"/>
        <v/>
      </c>
      <c r="J17" s="85" t="str">
        <f t="shared" si="4"/>
        <v/>
      </c>
      <c r="K17" s="85" t="str">
        <f t="shared" si="5"/>
        <v/>
      </c>
      <c r="L17" s="86" t="str">
        <f t="shared" si="6"/>
        <v/>
      </c>
      <c r="M17" s="86" t="str">
        <f t="shared" si="7"/>
        <v/>
      </c>
      <c r="N17" s="86"/>
      <c r="O17" s="86"/>
      <c r="P17" s="86"/>
      <c r="Q17" s="86"/>
      <c r="R17" s="86"/>
      <c r="T17" s="79">
        <f t="shared" si="8"/>
        <v>0</v>
      </c>
      <c r="U17" s="79">
        <f t="shared" si="9"/>
        <v>0</v>
      </c>
    </row>
    <row r="18" spans="1:21" ht="18.75" customHeight="1" x14ac:dyDescent="0.2">
      <c r="A18" s="83">
        <v>8</v>
      </c>
      <c r="B18" s="489" t="str">
        <f t="shared" si="0"/>
        <v/>
      </c>
      <c r="C18" s="490"/>
      <c r="D18" s="490"/>
      <c r="E18" s="491"/>
      <c r="F18" s="481" t="str">
        <f t="shared" si="1"/>
        <v/>
      </c>
      <c r="G18" s="481"/>
      <c r="H18" s="81" t="str">
        <f t="shared" si="2"/>
        <v/>
      </c>
      <c r="I18" s="84" t="str">
        <f t="shared" si="3"/>
        <v/>
      </c>
      <c r="J18" s="85" t="str">
        <f t="shared" si="4"/>
        <v/>
      </c>
      <c r="K18" s="85" t="str">
        <f t="shared" si="5"/>
        <v/>
      </c>
      <c r="L18" s="86" t="str">
        <f t="shared" si="6"/>
        <v/>
      </c>
      <c r="M18" s="86" t="str">
        <f t="shared" si="7"/>
        <v/>
      </c>
      <c r="N18" s="86"/>
      <c r="O18" s="86"/>
      <c r="P18" s="86"/>
      <c r="Q18" s="86"/>
      <c r="R18" s="86"/>
      <c r="T18" s="79">
        <f t="shared" si="8"/>
        <v>0</v>
      </c>
      <c r="U18" s="79">
        <f t="shared" si="9"/>
        <v>0</v>
      </c>
    </row>
    <row r="19" spans="1:21" ht="18.75" customHeight="1" x14ac:dyDescent="0.2">
      <c r="A19" s="83">
        <v>9</v>
      </c>
      <c r="B19" s="489" t="str">
        <f t="shared" si="0"/>
        <v/>
      </c>
      <c r="C19" s="490"/>
      <c r="D19" s="490"/>
      <c r="E19" s="491"/>
      <c r="F19" s="481" t="str">
        <f t="shared" si="1"/>
        <v/>
      </c>
      <c r="G19" s="481"/>
      <c r="H19" s="81" t="str">
        <f t="shared" si="2"/>
        <v/>
      </c>
      <c r="I19" s="84" t="str">
        <f t="shared" si="3"/>
        <v/>
      </c>
      <c r="J19" s="85" t="str">
        <f t="shared" si="4"/>
        <v/>
      </c>
      <c r="K19" s="85" t="str">
        <f t="shared" si="5"/>
        <v/>
      </c>
      <c r="L19" s="86" t="str">
        <f t="shared" si="6"/>
        <v/>
      </c>
      <c r="M19" s="86" t="str">
        <f t="shared" si="7"/>
        <v/>
      </c>
      <c r="N19" s="86"/>
      <c r="O19" s="86"/>
      <c r="P19" s="86"/>
      <c r="Q19" s="86"/>
      <c r="R19" s="86"/>
      <c r="T19" s="79">
        <f t="shared" si="8"/>
        <v>0</v>
      </c>
      <c r="U19" s="79">
        <f t="shared" si="9"/>
        <v>0</v>
      </c>
    </row>
    <row r="20" spans="1:21" ht="18.75" customHeight="1" x14ac:dyDescent="0.2">
      <c r="A20" s="83">
        <v>10</v>
      </c>
      <c r="B20" s="489" t="str">
        <f t="shared" si="0"/>
        <v/>
      </c>
      <c r="C20" s="490"/>
      <c r="D20" s="490"/>
      <c r="E20" s="491"/>
      <c r="F20" s="481" t="str">
        <f t="shared" si="1"/>
        <v/>
      </c>
      <c r="G20" s="481"/>
      <c r="H20" s="81" t="str">
        <f t="shared" si="2"/>
        <v/>
      </c>
      <c r="I20" s="84" t="str">
        <f t="shared" si="3"/>
        <v/>
      </c>
      <c r="J20" s="85" t="str">
        <f t="shared" si="4"/>
        <v/>
      </c>
      <c r="K20" s="85" t="str">
        <f t="shared" si="5"/>
        <v/>
      </c>
      <c r="L20" s="86" t="str">
        <f t="shared" si="6"/>
        <v/>
      </c>
      <c r="M20" s="86" t="str">
        <f t="shared" si="7"/>
        <v/>
      </c>
      <c r="N20" s="86"/>
      <c r="O20" s="86"/>
      <c r="P20" s="86"/>
      <c r="Q20" s="86"/>
      <c r="R20" s="86"/>
      <c r="T20" s="79">
        <f t="shared" si="8"/>
        <v>0</v>
      </c>
      <c r="U20" s="79">
        <f t="shared" si="9"/>
        <v>0</v>
      </c>
    </row>
    <row r="21" spans="1:21" ht="18.75" customHeight="1" x14ac:dyDescent="0.2">
      <c r="A21" s="83">
        <v>11</v>
      </c>
      <c r="B21" s="489" t="str">
        <f t="shared" si="0"/>
        <v/>
      </c>
      <c r="C21" s="490"/>
      <c r="D21" s="490"/>
      <c r="E21" s="491"/>
      <c r="F21" s="481" t="str">
        <f t="shared" si="1"/>
        <v/>
      </c>
      <c r="G21" s="481"/>
      <c r="H21" s="81" t="str">
        <f t="shared" si="2"/>
        <v/>
      </c>
      <c r="I21" s="84" t="str">
        <f t="shared" si="3"/>
        <v/>
      </c>
      <c r="J21" s="85" t="str">
        <f t="shared" si="4"/>
        <v/>
      </c>
      <c r="K21" s="85" t="str">
        <f t="shared" si="5"/>
        <v/>
      </c>
      <c r="L21" s="86" t="str">
        <f t="shared" si="6"/>
        <v/>
      </c>
      <c r="M21" s="86" t="str">
        <f t="shared" si="7"/>
        <v/>
      </c>
      <c r="N21" s="86"/>
      <c r="O21" s="86"/>
      <c r="P21" s="86"/>
      <c r="Q21" s="86"/>
      <c r="R21" s="86"/>
      <c r="T21" s="79">
        <f t="shared" si="8"/>
        <v>0</v>
      </c>
      <c r="U21" s="79">
        <f t="shared" si="9"/>
        <v>0</v>
      </c>
    </row>
    <row r="22" spans="1:21" ht="18.75" customHeight="1" x14ac:dyDescent="0.2">
      <c r="A22" s="83">
        <v>12</v>
      </c>
      <c r="B22" s="489" t="str">
        <f t="shared" si="0"/>
        <v/>
      </c>
      <c r="C22" s="490"/>
      <c r="D22" s="490"/>
      <c r="E22" s="491"/>
      <c r="F22" s="481" t="str">
        <f t="shared" si="1"/>
        <v/>
      </c>
      <c r="G22" s="481"/>
      <c r="H22" s="81" t="str">
        <f t="shared" si="2"/>
        <v/>
      </c>
      <c r="I22" s="84" t="str">
        <f t="shared" si="3"/>
        <v/>
      </c>
      <c r="J22" s="85" t="str">
        <f t="shared" si="4"/>
        <v/>
      </c>
      <c r="K22" s="85" t="str">
        <f t="shared" si="5"/>
        <v/>
      </c>
      <c r="L22" s="86" t="str">
        <f t="shared" si="6"/>
        <v/>
      </c>
      <c r="M22" s="86" t="str">
        <f t="shared" si="7"/>
        <v/>
      </c>
      <c r="N22" s="86"/>
      <c r="O22" s="86"/>
      <c r="P22" s="86"/>
      <c r="Q22" s="86"/>
      <c r="R22" s="86"/>
      <c r="T22" s="79">
        <f t="shared" si="8"/>
        <v>0</v>
      </c>
      <c r="U22" s="79">
        <f t="shared" si="9"/>
        <v>0</v>
      </c>
    </row>
    <row r="23" spans="1:21" ht="18.75" customHeight="1" x14ac:dyDescent="0.2">
      <c r="A23" s="83">
        <v>13</v>
      </c>
      <c r="B23" s="489" t="str">
        <f t="shared" si="0"/>
        <v/>
      </c>
      <c r="C23" s="490"/>
      <c r="D23" s="490"/>
      <c r="E23" s="491"/>
      <c r="F23" s="481" t="str">
        <f t="shared" si="1"/>
        <v/>
      </c>
      <c r="G23" s="481"/>
      <c r="H23" s="81" t="str">
        <f t="shared" si="2"/>
        <v/>
      </c>
      <c r="I23" s="84" t="str">
        <f t="shared" si="3"/>
        <v/>
      </c>
      <c r="J23" s="85" t="str">
        <f t="shared" si="4"/>
        <v/>
      </c>
      <c r="K23" s="85" t="str">
        <f t="shared" si="5"/>
        <v/>
      </c>
      <c r="L23" s="86" t="str">
        <f t="shared" si="6"/>
        <v/>
      </c>
      <c r="M23" s="86" t="str">
        <f t="shared" si="7"/>
        <v/>
      </c>
      <c r="N23" s="86"/>
      <c r="O23" s="86"/>
      <c r="P23" s="86"/>
      <c r="Q23" s="86"/>
      <c r="R23" s="86"/>
      <c r="T23" s="79">
        <f t="shared" si="8"/>
        <v>0</v>
      </c>
      <c r="U23" s="79">
        <f t="shared" si="9"/>
        <v>0</v>
      </c>
    </row>
    <row r="24" spans="1:21" ht="18.75" customHeight="1" x14ac:dyDescent="0.2">
      <c r="A24" s="83">
        <v>14</v>
      </c>
      <c r="B24" s="489" t="str">
        <f t="shared" si="0"/>
        <v/>
      </c>
      <c r="C24" s="490"/>
      <c r="D24" s="490"/>
      <c r="E24" s="491"/>
      <c r="F24" s="481" t="str">
        <f t="shared" si="1"/>
        <v/>
      </c>
      <c r="G24" s="481"/>
      <c r="H24" s="81" t="str">
        <f t="shared" si="2"/>
        <v/>
      </c>
      <c r="I24" s="84" t="str">
        <f t="shared" si="3"/>
        <v/>
      </c>
      <c r="J24" s="85" t="str">
        <f t="shared" si="4"/>
        <v/>
      </c>
      <c r="K24" s="85" t="str">
        <f t="shared" si="5"/>
        <v/>
      </c>
      <c r="L24" s="86" t="str">
        <f t="shared" si="6"/>
        <v/>
      </c>
      <c r="M24" s="86" t="str">
        <f t="shared" si="7"/>
        <v/>
      </c>
      <c r="N24" s="86"/>
      <c r="O24" s="86"/>
      <c r="P24" s="86"/>
      <c r="Q24" s="86"/>
      <c r="R24" s="86"/>
      <c r="T24" s="79">
        <f t="shared" si="8"/>
        <v>0</v>
      </c>
      <c r="U24" s="79">
        <f t="shared" si="9"/>
        <v>0</v>
      </c>
    </row>
    <row r="25" spans="1:21" ht="18.75" customHeight="1" x14ac:dyDescent="0.2">
      <c r="A25" s="83">
        <v>15</v>
      </c>
      <c r="B25" s="489" t="str">
        <f t="shared" si="0"/>
        <v/>
      </c>
      <c r="C25" s="490"/>
      <c r="D25" s="490"/>
      <c r="E25" s="491"/>
      <c r="F25" s="481" t="str">
        <f t="shared" si="1"/>
        <v/>
      </c>
      <c r="G25" s="481"/>
      <c r="H25" s="81" t="str">
        <f t="shared" si="2"/>
        <v/>
      </c>
      <c r="I25" s="84" t="str">
        <f t="shared" si="3"/>
        <v/>
      </c>
      <c r="J25" s="85" t="str">
        <f t="shared" si="4"/>
        <v/>
      </c>
      <c r="K25" s="85" t="str">
        <f t="shared" si="5"/>
        <v/>
      </c>
      <c r="L25" s="86" t="str">
        <f t="shared" si="6"/>
        <v/>
      </c>
      <c r="M25" s="86" t="str">
        <f t="shared" si="7"/>
        <v/>
      </c>
      <c r="N25" s="86"/>
      <c r="O25" s="86"/>
      <c r="P25" s="86"/>
      <c r="Q25" s="86"/>
      <c r="R25" s="86"/>
      <c r="T25" s="79">
        <f t="shared" si="8"/>
        <v>0</v>
      </c>
      <c r="U25" s="79">
        <f t="shared" si="9"/>
        <v>0</v>
      </c>
    </row>
    <row r="26" spans="1:21" ht="18.75" customHeight="1" x14ac:dyDescent="0.2">
      <c r="A26" s="83">
        <v>16</v>
      </c>
      <c r="B26" s="489" t="str">
        <f t="shared" si="0"/>
        <v/>
      </c>
      <c r="C26" s="490"/>
      <c r="D26" s="490"/>
      <c r="E26" s="491"/>
      <c r="F26" s="481" t="str">
        <f t="shared" si="1"/>
        <v/>
      </c>
      <c r="G26" s="481"/>
      <c r="H26" s="81" t="str">
        <f t="shared" si="2"/>
        <v/>
      </c>
      <c r="I26" s="84" t="str">
        <f t="shared" si="3"/>
        <v/>
      </c>
      <c r="J26" s="85" t="str">
        <f t="shared" si="4"/>
        <v/>
      </c>
      <c r="K26" s="85" t="str">
        <f t="shared" si="5"/>
        <v/>
      </c>
      <c r="L26" s="86" t="str">
        <f t="shared" si="6"/>
        <v/>
      </c>
      <c r="M26" s="86" t="str">
        <f t="shared" si="7"/>
        <v/>
      </c>
      <c r="N26" s="86"/>
      <c r="O26" s="86"/>
      <c r="P26" s="86"/>
      <c r="Q26" s="86"/>
      <c r="R26" s="86"/>
      <c r="T26" s="79">
        <f t="shared" si="8"/>
        <v>0</v>
      </c>
      <c r="U26" s="79">
        <f t="shared" si="9"/>
        <v>0</v>
      </c>
    </row>
    <row r="27" spans="1:21" ht="18.75" customHeight="1" x14ac:dyDescent="0.2">
      <c r="A27" s="83">
        <v>17</v>
      </c>
      <c r="B27" s="489" t="str">
        <f t="shared" si="0"/>
        <v/>
      </c>
      <c r="C27" s="490"/>
      <c r="D27" s="490"/>
      <c r="E27" s="491"/>
      <c r="F27" s="481" t="str">
        <f t="shared" si="1"/>
        <v/>
      </c>
      <c r="G27" s="481"/>
      <c r="H27" s="81" t="str">
        <f t="shared" si="2"/>
        <v/>
      </c>
      <c r="I27" s="84" t="str">
        <f t="shared" si="3"/>
        <v/>
      </c>
      <c r="J27" s="85" t="str">
        <f t="shared" si="4"/>
        <v/>
      </c>
      <c r="K27" s="85" t="str">
        <f t="shared" si="5"/>
        <v/>
      </c>
      <c r="L27" s="86" t="str">
        <f t="shared" si="6"/>
        <v/>
      </c>
      <c r="M27" s="86" t="str">
        <f t="shared" si="7"/>
        <v/>
      </c>
      <c r="N27" s="86"/>
      <c r="O27" s="86"/>
      <c r="P27" s="86"/>
      <c r="Q27" s="86"/>
      <c r="R27" s="86"/>
      <c r="T27" s="79">
        <f t="shared" si="8"/>
        <v>0</v>
      </c>
      <c r="U27" s="79">
        <f t="shared" si="9"/>
        <v>0</v>
      </c>
    </row>
    <row r="28" spans="1:21" ht="18.75" customHeight="1" x14ac:dyDescent="0.2">
      <c r="A28" s="83">
        <v>18</v>
      </c>
      <c r="B28" s="489" t="str">
        <f t="shared" si="0"/>
        <v/>
      </c>
      <c r="C28" s="490"/>
      <c r="D28" s="490"/>
      <c r="E28" s="491"/>
      <c r="F28" s="481" t="str">
        <f t="shared" si="1"/>
        <v/>
      </c>
      <c r="G28" s="481"/>
      <c r="H28" s="81" t="str">
        <f t="shared" si="2"/>
        <v/>
      </c>
      <c r="I28" s="84" t="str">
        <f t="shared" si="3"/>
        <v/>
      </c>
      <c r="J28" s="85" t="str">
        <f t="shared" si="4"/>
        <v/>
      </c>
      <c r="K28" s="85" t="str">
        <f t="shared" si="5"/>
        <v/>
      </c>
      <c r="L28" s="86" t="str">
        <f t="shared" si="6"/>
        <v/>
      </c>
      <c r="M28" s="86" t="str">
        <f t="shared" si="7"/>
        <v/>
      </c>
      <c r="N28" s="86"/>
      <c r="O28" s="86"/>
      <c r="P28" s="86"/>
      <c r="Q28" s="86"/>
      <c r="R28" s="86"/>
      <c r="T28" s="79">
        <f t="shared" si="8"/>
        <v>0</v>
      </c>
      <c r="U28" s="79">
        <f t="shared" si="9"/>
        <v>0</v>
      </c>
    </row>
    <row r="29" spans="1:21" ht="18.75" customHeight="1" x14ac:dyDescent="0.2">
      <c r="A29" s="83">
        <v>19</v>
      </c>
      <c r="B29" s="489" t="str">
        <f t="shared" si="0"/>
        <v/>
      </c>
      <c r="C29" s="490"/>
      <c r="D29" s="490"/>
      <c r="E29" s="491"/>
      <c r="F29" s="481" t="str">
        <f t="shared" si="1"/>
        <v/>
      </c>
      <c r="G29" s="481"/>
      <c r="H29" s="81" t="str">
        <f t="shared" si="2"/>
        <v/>
      </c>
      <c r="I29" s="84" t="str">
        <f t="shared" si="3"/>
        <v/>
      </c>
      <c r="J29" s="85" t="str">
        <f t="shared" si="4"/>
        <v/>
      </c>
      <c r="K29" s="85" t="str">
        <f t="shared" si="5"/>
        <v/>
      </c>
      <c r="L29" s="86" t="str">
        <f t="shared" si="6"/>
        <v/>
      </c>
      <c r="M29" s="86" t="str">
        <f t="shared" si="7"/>
        <v/>
      </c>
      <c r="N29" s="86"/>
      <c r="O29" s="86"/>
      <c r="P29" s="86"/>
      <c r="Q29" s="86"/>
      <c r="R29" s="86"/>
      <c r="T29" s="79">
        <f t="shared" si="8"/>
        <v>0</v>
      </c>
      <c r="U29" s="79">
        <f t="shared" si="9"/>
        <v>0</v>
      </c>
    </row>
    <row r="30" spans="1:21" ht="18.75" customHeight="1" x14ac:dyDescent="0.2">
      <c r="A30" s="87">
        <v>20</v>
      </c>
      <c r="B30" s="489" t="str">
        <f t="shared" si="0"/>
        <v/>
      </c>
      <c r="C30" s="490"/>
      <c r="D30" s="490"/>
      <c r="E30" s="491"/>
      <c r="F30" s="481" t="str">
        <f t="shared" si="1"/>
        <v/>
      </c>
      <c r="G30" s="481"/>
      <c r="H30" s="81" t="str">
        <f t="shared" si="2"/>
        <v/>
      </c>
      <c r="I30" s="84" t="str">
        <f t="shared" si="3"/>
        <v/>
      </c>
      <c r="J30" s="85" t="str">
        <f t="shared" si="4"/>
        <v/>
      </c>
      <c r="K30" s="85" t="str">
        <f t="shared" si="5"/>
        <v/>
      </c>
      <c r="L30" s="86" t="str">
        <f t="shared" si="6"/>
        <v/>
      </c>
      <c r="M30" s="86" t="str">
        <f t="shared" si="7"/>
        <v/>
      </c>
      <c r="N30" s="86"/>
      <c r="O30" s="86"/>
      <c r="P30" s="86"/>
      <c r="Q30" s="86"/>
      <c r="R30" s="86"/>
      <c r="S30" s="88"/>
      <c r="T30" s="79">
        <f t="shared" si="8"/>
        <v>0</v>
      </c>
      <c r="U30" s="79">
        <f t="shared" si="9"/>
        <v>0</v>
      </c>
    </row>
    <row r="31" spans="1:21" ht="13.5" customHeight="1" x14ac:dyDescent="0.2">
      <c r="A31" s="288" t="s">
        <v>3616</v>
      </c>
      <c r="B31" s="293"/>
      <c r="C31" s="293"/>
      <c r="D31" s="293"/>
      <c r="E31" s="293"/>
      <c r="F31" s="288"/>
      <c r="G31" s="288"/>
      <c r="H31" s="288"/>
      <c r="I31" s="288"/>
      <c r="J31" s="288"/>
      <c r="K31" s="289"/>
      <c r="L31" s="289"/>
      <c r="M31" s="289"/>
      <c r="N31" s="290"/>
      <c r="O31" s="290"/>
      <c r="P31" s="290"/>
      <c r="Q31" s="290"/>
      <c r="R31" s="290"/>
    </row>
    <row r="32" spans="1:21" ht="17.25" customHeight="1" x14ac:dyDescent="0.2">
      <c r="A32" s="547" t="s">
        <v>168</v>
      </c>
      <c r="B32" s="549"/>
      <c r="C32" s="549"/>
      <c r="D32" s="549"/>
      <c r="E32" s="548"/>
      <c r="F32" s="294" t="s">
        <v>133</v>
      </c>
      <c r="G32" s="547" t="s">
        <v>81</v>
      </c>
      <c r="H32" s="548"/>
      <c r="I32" s="547" t="s">
        <v>3582</v>
      </c>
      <c r="J32" s="548"/>
      <c r="K32" s="546" t="s">
        <v>3619</v>
      </c>
      <c r="L32" s="546"/>
      <c r="M32" s="289"/>
      <c r="N32" s="291"/>
      <c r="O32" s="291"/>
      <c r="P32" s="291"/>
      <c r="Q32" s="291"/>
      <c r="R32" s="291"/>
      <c r="S32" s="80"/>
    </row>
    <row r="33" spans="1:21" ht="24.75" customHeight="1" x14ac:dyDescent="0.2">
      <c r="A33" s="550" t="s">
        <v>3612</v>
      </c>
      <c r="B33" s="553"/>
      <c r="C33" s="553"/>
      <c r="D33" s="553"/>
      <c r="E33" s="551"/>
      <c r="F33" s="295"/>
      <c r="G33" s="550" t="s">
        <v>3613</v>
      </c>
      <c r="H33" s="551"/>
      <c r="I33" s="550" t="s">
        <v>3612</v>
      </c>
      <c r="J33" s="551"/>
      <c r="K33" s="550" t="s">
        <v>3620</v>
      </c>
      <c r="L33" s="551"/>
      <c r="M33" s="289"/>
      <c r="N33" s="292"/>
      <c r="O33" s="292"/>
      <c r="P33" s="292"/>
      <c r="Q33" s="292"/>
      <c r="R33" s="292"/>
      <c r="S33" s="89"/>
    </row>
    <row r="34" spans="1:21" ht="15.75" customHeight="1" x14ac:dyDescent="0.2">
      <c r="A34" s="514">
        <f>COUNTIF(I11:K30,"*女*")+COUNTIF(I36:K95,"*女*")-F34</f>
        <v>0</v>
      </c>
      <c r="B34" s="515"/>
      <c r="C34" s="515"/>
      <c r="D34" s="515"/>
      <c r="E34" s="516"/>
      <c r="F34" s="296">
        <f>COUNTIF(I11:K30,"女子七種")+COUNTIF(I36:K95,"女子七種")</f>
        <v>0</v>
      </c>
      <c r="G34" s="482">
        <f>出場選手エントリー票!H129+出場選手エントリー票!H130</f>
        <v>0</v>
      </c>
      <c r="H34" s="483"/>
      <c r="I34" s="544">
        <f>出場選手エントリー票!H3</f>
        <v>0</v>
      </c>
      <c r="J34" s="545"/>
      <c r="K34" s="557">
        <f>IF(学校情報!T1=FALSE,0,COUNTIF('申込用紙 女'!$B$36:$E$95,"&gt;100")+COUNTIF('申込用紙 女'!$B$11:$E$30,"&gt;100"))</f>
        <v>0</v>
      </c>
      <c r="L34" s="558"/>
      <c r="M34" s="546" t="s">
        <v>132</v>
      </c>
      <c r="N34" s="546"/>
      <c r="O34" s="297"/>
      <c r="P34" s="297"/>
      <c r="Q34" s="297"/>
      <c r="R34" s="292"/>
      <c r="S34" s="89"/>
    </row>
    <row r="35" spans="1:21" ht="15.75" customHeight="1" x14ac:dyDescent="0.2">
      <c r="A35" s="554">
        <f>A34*800</f>
        <v>0</v>
      </c>
      <c r="B35" s="555"/>
      <c r="C35" s="555"/>
      <c r="D35" s="555"/>
      <c r="E35" s="556"/>
      <c r="F35" s="298">
        <f>F34*1500</f>
        <v>0</v>
      </c>
      <c r="G35" s="484">
        <f>G34*1800</f>
        <v>0</v>
      </c>
      <c r="H35" s="485"/>
      <c r="I35" s="484">
        <f>I34*800</f>
        <v>0</v>
      </c>
      <c r="J35" s="485"/>
      <c r="K35" s="484">
        <f>K34*500</f>
        <v>0</v>
      </c>
      <c r="L35" s="485"/>
      <c r="M35" s="543">
        <f>A35+F35+G35+I35+K35</f>
        <v>0</v>
      </c>
      <c r="N35" s="543"/>
      <c r="O35" s="299"/>
      <c r="P35" s="299"/>
      <c r="Q35" s="299"/>
      <c r="R35" s="299"/>
      <c r="S35" s="89"/>
    </row>
    <row r="36" spans="1:21" ht="18.75" customHeight="1" x14ac:dyDescent="0.2">
      <c r="A36" s="83">
        <v>21</v>
      </c>
      <c r="B36" s="489" t="str">
        <f t="shared" ref="B36:B95" si="10">IF(ISERROR(VLOOKUP(A36,女子,4,0)),"",VALUE(VLOOKUP(A36,女子,4,0))-ROUNDDOWN(VALUE(VLOOKUP(A36,女子,4,0)),-4))</f>
        <v/>
      </c>
      <c r="C36" s="490"/>
      <c r="D36" s="490"/>
      <c r="E36" s="491"/>
      <c r="F36" s="481" t="str">
        <f t="shared" ref="F36:F95" si="11">IF(B36="","",VLOOKUP(A36,女子,5,0)&amp;"　"&amp;VLOOKUP(A36,女子,6,0))</f>
        <v/>
      </c>
      <c r="G36" s="481"/>
      <c r="H36" s="81" t="str">
        <f t="shared" ref="H36:H67" si="12">IF(B36="","",VLOOKUP(A36,女子,12,0))</f>
        <v/>
      </c>
      <c r="I36" s="84" t="str">
        <f t="shared" ref="I36:I67" si="13">IF(ISERROR(VLOOKUP(A36,女子,15,0)),"",IF(VLOOKUP(A36,女子,15,0)="","",VLOOKUP(A36,女子,15,0)))</f>
        <v/>
      </c>
      <c r="J36" s="85" t="str">
        <f t="shared" ref="J36:J67" si="14">IF(ISERROR(VLOOKUP(A36,女子,19,0)),"",IF(VLOOKUP(A36,女子,19,0)="","",VLOOKUP(A36,女子,19,0)))</f>
        <v/>
      </c>
      <c r="K36" s="85" t="str">
        <f t="shared" ref="K36:K67" si="15">IF(ISERROR(VLOOKUP(A36,女子,23,0)),"",IF(VLOOKUP(A36,女子,23,0)="","",VLOOKUP(A36,女子,23,0)))</f>
        <v/>
      </c>
      <c r="L36" s="86" t="str">
        <f t="shared" ref="L36:L67" si="16">IF(ISERROR(VLOOKUP(A36,女子,27,0)),"",IF(VLOOKUP(A36,女子,27,0)="","",VLOOKUP(A36,女子,27,0)))</f>
        <v/>
      </c>
      <c r="M36" s="81" t="str">
        <f t="shared" ref="M36:M67" si="17">IF(ISERROR(VLOOKUP(A36,女子,31,0)),"",IF(VLOOKUP(A36,女子,31,0)="","",VLOOKUP(A36,女子,31,0)))</f>
        <v/>
      </c>
      <c r="N36" s="86"/>
      <c r="O36" s="86"/>
      <c r="P36" s="86"/>
      <c r="Q36" s="86"/>
      <c r="R36" s="86"/>
      <c r="T36" s="79">
        <f>IF(ISERROR(VALUE(#REF!)),0,VALUE(#REF!))</f>
        <v>0</v>
      </c>
      <c r="U36" s="79">
        <f>IF(ISERROR(VALUE(#REF!)),0,VALUE(#REF!))</f>
        <v>0</v>
      </c>
    </row>
    <row r="37" spans="1:21" ht="18.75" customHeight="1" x14ac:dyDescent="0.2">
      <c r="A37" s="87">
        <v>22</v>
      </c>
      <c r="B37" s="489" t="str">
        <f t="shared" si="10"/>
        <v/>
      </c>
      <c r="C37" s="490"/>
      <c r="D37" s="490"/>
      <c r="E37" s="491"/>
      <c r="F37" s="481" t="str">
        <f t="shared" si="11"/>
        <v/>
      </c>
      <c r="G37" s="481"/>
      <c r="H37" s="81" t="str">
        <f t="shared" si="12"/>
        <v/>
      </c>
      <c r="I37" s="84" t="str">
        <f t="shared" si="13"/>
        <v/>
      </c>
      <c r="J37" s="85" t="str">
        <f t="shared" si="14"/>
        <v/>
      </c>
      <c r="K37" s="85" t="str">
        <f t="shared" si="15"/>
        <v/>
      </c>
      <c r="L37" s="86" t="str">
        <f t="shared" si="16"/>
        <v/>
      </c>
      <c r="M37" s="86" t="str">
        <f t="shared" si="17"/>
        <v/>
      </c>
      <c r="N37" s="86"/>
      <c r="O37" s="86"/>
      <c r="P37" s="86"/>
      <c r="Q37" s="86"/>
      <c r="R37" s="86"/>
      <c r="T37" s="79">
        <f>IF(ISERROR(VALUE(#REF!)),0,VALUE(#REF!))</f>
        <v>0</v>
      </c>
      <c r="U37" s="79">
        <f>IF(ISERROR(VALUE(#REF!)),0,VALUE(#REF!))</f>
        <v>0</v>
      </c>
    </row>
    <row r="38" spans="1:21" ht="18.75" customHeight="1" x14ac:dyDescent="0.2">
      <c r="A38" s="83">
        <v>23</v>
      </c>
      <c r="B38" s="489" t="str">
        <f t="shared" si="10"/>
        <v/>
      </c>
      <c r="C38" s="490"/>
      <c r="D38" s="490"/>
      <c r="E38" s="491"/>
      <c r="F38" s="481" t="str">
        <f t="shared" si="11"/>
        <v/>
      </c>
      <c r="G38" s="481"/>
      <c r="H38" s="81" t="str">
        <f t="shared" si="12"/>
        <v/>
      </c>
      <c r="I38" s="84" t="str">
        <f t="shared" si="13"/>
        <v/>
      </c>
      <c r="J38" s="85" t="str">
        <f t="shared" si="14"/>
        <v/>
      </c>
      <c r="K38" s="85" t="str">
        <f t="shared" si="15"/>
        <v/>
      </c>
      <c r="L38" s="86" t="str">
        <f t="shared" si="16"/>
        <v/>
      </c>
      <c r="M38" s="86" t="str">
        <f t="shared" si="17"/>
        <v/>
      </c>
      <c r="N38" s="86"/>
      <c r="O38" s="86"/>
      <c r="P38" s="86"/>
      <c r="Q38" s="86"/>
      <c r="R38" s="86"/>
      <c r="T38" s="79">
        <f>IF(ISERROR(VALUE(#REF!)),0,VALUE(#REF!))</f>
        <v>0</v>
      </c>
      <c r="U38" s="79">
        <f>IF(ISERROR(VALUE(#REF!)),0,VALUE(#REF!))</f>
        <v>0</v>
      </c>
    </row>
    <row r="39" spans="1:21" ht="18.75" customHeight="1" x14ac:dyDescent="0.2">
      <c r="A39" s="87">
        <v>24</v>
      </c>
      <c r="B39" s="489" t="str">
        <f t="shared" si="10"/>
        <v/>
      </c>
      <c r="C39" s="490"/>
      <c r="D39" s="490"/>
      <c r="E39" s="491"/>
      <c r="F39" s="481" t="str">
        <f t="shared" si="11"/>
        <v/>
      </c>
      <c r="G39" s="481"/>
      <c r="H39" s="81" t="str">
        <f t="shared" si="12"/>
        <v/>
      </c>
      <c r="I39" s="84" t="str">
        <f t="shared" si="13"/>
        <v/>
      </c>
      <c r="J39" s="85" t="str">
        <f t="shared" si="14"/>
        <v/>
      </c>
      <c r="K39" s="85" t="str">
        <f t="shared" si="15"/>
        <v/>
      </c>
      <c r="L39" s="86" t="str">
        <f t="shared" si="16"/>
        <v/>
      </c>
      <c r="M39" s="86" t="str">
        <f t="shared" si="17"/>
        <v/>
      </c>
      <c r="N39" s="86"/>
      <c r="O39" s="86"/>
      <c r="P39" s="86"/>
      <c r="Q39" s="86"/>
      <c r="R39" s="86"/>
      <c r="T39" s="79">
        <f>IF(ISERROR(VALUE(#REF!)),0,VALUE(#REF!))</f>
        <v>0</v>
      </c>
      <c r="U39" s="79">
        <f>IF(ISERROR(VALUE(#REF!)),0,VALUE(#REF!))</f>
        <v>0</v>
      </c>
    </row>
    <row r="40" spans="1:21" ht="18.75" customHeight="1" x14ac:dyDescent="0.2">
      <c r="A40" s="83">
        <v>25</v>
      </c>
      <c r="B40" s="489" t="str">
        <f t="shared" si="10"/>
        <v/>
      </c>
      <c r="C40" s="490"/>
      <c r="D40" s="490"/>
      <c r="E40" s="491"/>
      <c r="F40" s="481" t="str">
        <f t="shared" si="11"/>
        <v/>
      </c>
      <c r="G40" s="481"/>
      <c r="H40" s="81" t="str">
        <f t="shared" si="12"/>
        <v/>
      </c>
      <c r="I40" s="84" t="str">
        <f t="shared" si="13"/>
        <v/>
      </c>
      <c r="J40" s="85" t="str">
        <f t="shared" si="14"/>
        <v/>
      </c>
      <c r="K40" s="85" t="str">
        <f t="shared" si="15"/>
        <v/>
      </c>
      <c r="L40" s="86" t="str">
        <f t="shared" si="16"/>
        <v/>
      </c>
      <c r="M40" s="86" t="str">
        <f t="shared" si="17"/>
        <v/>
      </c>
      <c r="N40" s="86"/>
      <c r="O40" s="86"/>
      <c r="P40" s="86"/>
      <c r="Q40" s="86"/>
      <c r="R40" s="86"/>
      <c r="T40" s="79">
        <f>IF(ISERROR(VALUE(#REF!)),0,VALUE(#REF!))</f>
        <v>0</v>
      </c>
      <c r="U40" s="79">
        <f>IF(ISERROR(VALUE(#REF!)),0,VALUE(#REF!))</f>
        <v>0</v>
      </c>
    </row>
    <row r="41" spans="1:21" ht="18.75" customHeight="1" x14ac:dyDescent="0.2">
      <c r="A41" s="87">
        <v>26</v>
      </c>
      <c r="B41" s="489" t="str">
        <f t="shared" si="10"/>
        <v/>
      </c>
      <c r="C41" s="490"/>
      <c r="D41" s="490"/>
      <c r="E41" s="491"/>
      <c r="F41" s="481" t="str">
        <f t="shared" si="11"/>
        <v/>
      </c>
      <c r="G41" s="481"/>
      <c r="H41" s="81" t="str">
        <f t="shared" si="12"/>
        <v/>
      </c>
      <c r="I41" s="84" t="str">
        <f t="shared" si="13"/>
        <v/>
      </c>
      <c r="J41" s="85" t="str">
        <f t="shared" si="14"/>
        <v/>
      </c>
      <c r="K41" s="85" t="str">
        <f t="shared" si="15"/>
        <v/>
      </c>
      <c r="L41" s="86" t="str">
        <f t="shared" si="16"/>
        <v/>
      </c>
      <c r="M41" s="86" t="str">
        <f t="shared" si="17"/>
        <v/>
      </c>
      <c r="N41" s="86"/>
      <c r="O41" s="86"/>
      <c r="P41" s="86"/>
      <c r="Q41" s="86"/>
      <c r="R41" s="86"/>
      <c r="T41" s="79">
        <f>IF(ISERROR(VALUE(#REF!)),0,VALUE(#REF!))</f>
        <v>0</v>
      </c>
      <c r="U41" s="79">
        <f>IF(ISERROR(VALUE(#REF!)),0,VALUE(#REF!))</f>
        <v>0</v>
      </c>
    </row>
    <row r="42" spans="1:21" ht="18.75" customHeight="1" x14ac:dyDescent="0.2">
      <c r="A42" s="83">
        <v>27</v>
      </c>
      <c r="B42" s="489" t="str">
        <f t="shared" si="10"/>
        <v/>
      </c>
      <c r="C42" s="490"/>
      <c r="D42" s="490"/>
      <c r="E42" s="491"/>
      <c r="F42" s="481" t="str">
        <f t="shared" si="11"/>
        <v/>
      </c>
      <c r="G42" s="481"/>
      <c r="H42" s="81" t="str">
        <f t="shared" si="12"/>
        <v/>
      </c>
      <c r="I42" s="84" t="str">
        <f t="shared" si="13"/>
        <v/>
      </c>
      <c r="J42" s="85" t="str">
        <f t="shared" si="14"/>
        <v/>
      </c>
      <c r="K42" s="85" t="str">
        <f t="shared" si="15"/>
        <v/>
      </c>
      <c r="L42" s="86" t="str">
        <f t="shared" si="16"/>
        <v/>
      </c>
      <c r="M42" s="86" t="str">
        <f t="shared" si="17"/>
        <v/>
      </c>
      <c r="N42" s="86"/>
      <c r="O42" s="86"/>
      <c r="P42" s="86"/>
      <c r="Q42" s="86"/>
      <c r="R42" s="86"/>
      <c r="T42" s="79">
        <f>IF(ISERROR(VALUE(#REF!)),0,VALUE(#REF!))</f>
        <v>0</v>
      </c>
      <c r="U42" s="79">
        <f>IF(ISERROR(VALUE(#REF!)),0,VALUE(#REF!))</f>
        <v>0</v>
      </c>
    </row>
    <row r="43" spans="1:21" ht="18.75" customHeight="1" x14ac:dyDescent="0.2">
      <c r="A43" s="87">
        <v>28</v>
      </c>
      <c r="B43" s="489" t="str">
        <f t="shared" si="10"/>
        <v/>
      </c>
      <c r="C43" s="490"/>
      <c r="D43" s="490"/>
      <c r="E43" s="491"/>
      <c r="F43" s="481" t="str">
        <f t="shared" si="11"/>
        <v/>
      </c>
      <c r="G43" s="481"/>
      <c r="H43" s="81" t="str">
        <f t="shared" si="12"/>
        <v/>
      </c>
      <c r="I43" s="84" t="str">
        <f t="shared" si="13"/>
        <v/>
      </c>
      <c r="J43" s="85" t="str">
        <f t="shared" si="14"/>
        <v/>
      </c>
      <c r="K43" s="85" t="str">
        <f t="shared" si="15"/>
        <v/>
      </c>
      <c r="L43" s="86" t="str">
        <f t="shared" si="16"/>
        <v/>
      </c>
      <c r="M43" s="86" t="str">
        <f t="shared" si="17"/>
        <v/>
      </c>
      <c r="N43" s="86"/>
      <c r="O43" s="86"/>
      <c r="P43" s="86"/>
      <c r="Q43" s="86"/>
      <c r="R43" s="86"/>
      <c r="T43" s="79">
        <f>IF(ISERROR(VALUE(#REF!)),0,VALUE(#REF!))</f>
        <v>0</v>
      </c>
      <c r="U43" s="79">
        <f>IF(ISERROR(VALUE(#REF!)),0,VALUE(#REF!))</f>
        <v>0</v>
      </c>
    </row>
    <row r="44" spans="1:21" ht="18.75" customHeight="1" x14ac:dyDescent="0.2">
      <c r="A44" s="83">
        <v>29</v>
      </c>
      <c r="B44" s="489" t="str">
        <f t="shared" si="10"/>
        <v/>
      </c>
      <c r="C44" s="490"/>
      <c r="D44" s="490"/>
      <c r="E44" s="491"/>
      <c r="F44" s="481" t="str">
        <f t="shared" si="11"/>
        <v/>
      </c>
      <c r="G44" s="481"/>
      <c r="H44" s="81" t="str">
        <f t="shared" si="12"/>
        <v/>
      </c>
      <c r="I44" s="84" t="str">
        <f t="shared" si="13"/>
        <v/>
      </c>
      <c r="J44" s="85" t="str">
        <f t="shared" si="14"/>
        <v/>
      </c>
      <c r="K44" s="85" t="str">
        <f t="shared" si="15"/>
        <v/>
      </c>
      <c r="L44" s="86" t="str">
        <f t="shared" si="16"/>
        <v/>
      </c>
      <c r="M44" s="86" t="str">
        <f t="shared" si="17"/>
        <v/>
      </c>
      <c r="N44" s="86"/>
      <c r="O44" s="86"/>
      <c r="P44" s="86"/>
      <c r="Q44" s="86"/>
      <c r="R44" s="86"/>
      <c r="T44" s="79">
        <f>IF(ISERROR(VALUE(#REF!)),0,VALUE(#REF!))</f>
        <v>0</v>
      </c>
      <c r="U44" s="79">
        <f>IF(ISERROR(VALUE(#REF!)),0,VALUE(#REF!))</f>
        <v>0</v>
      </c>
    </row>
    <row r="45" spans="1:21" ht="18.75" customHeight="1" x14ac:dyDescent="0.2">
      <c r="A45" s="87">
        <v>30</v>
      </c>
      <c r="B45" s="489" t="str">
        <f t="shared" si="10"/>
        <v/>
      </c>
      <c r="C45" s="490"/>
      <c r="D45" s="490"/>
      <c r="E45" s="491"/>
      <c r="F45" s="481" t="str">
        <f t="shared" si="11"/>
        <v/>
      </c>
      <c r="G45" s="481"/>
      <c r="H45" s="81" t="str">
        <f t="shared" si="12"/>
        <v/>
      </c>
      <c r="I45" s="84" t="str">
        <f t="shared" si="13"/>
        <v/>
      </c>
      <c r="J45" s="85" t="str">
        <f t="shared" si="14"/>
        <v/>
      </c>
      <c r="K45" s="85" t="str">
        <f t="shared" si="15"/>
        <v/>
      </c>
      <c r="L45" s="86" t="str">
        <f t="shared" si="16"/>
        <v/>
      </c>
      <c r="M45" s="86" t="str">
        <f t="shared" si="17"/>
        <v/>
      </c>
      <c r="N45" s="86"/>
      <c r="O45" s="86"/>
      <c r="P45" s="86"/>
      <c r="Q45" s="86"/>
      <c r="R45" s="86"/>
      <c r="T45" s="79">
        <f>IF(ISERROR(VALUE(#REF!)),0,VALUE(#REF!))</f>
        <v>0</v>
      </c>
      <c r="U45" s="79">
        <f>IF(ISERROR(VALUE(#REF!)),0,VALUE(#REF!))</f>
        <v>0</v>
      </c>
    </row>
    <row r="46" spans="1:21" ht="18.75" customHeight="1" x14ac:dyDescent="0.2">
      <c r="A46" s="83">
        <v>31</v>
      </c>
      <c r="B46" s="489" t="str">
        <f t="shared" si="10"/>
        <v/>
      </c>
      <c r="C46" s="490"/>
      <c r="D46" s="490"/>
      <c r="E46" s="491"/>
      <c r="F46" s="481" t="str">
        <f t="shared" si="11"/>
        <v/>
      </c>
      <c r="G46" s="481"/>
      <c r="H46" s="81" t="str">
        <f t="shared" si="12"/>
        <v/>
      </c>
      <c r="I46" s="84" t="str">
        <f t="shared" si="13"/>
        <v/>
      </c>
      <c r="J46" s="85" t="str">
        <f t="shared" si="14"/>
        <v/>
      </c>
      <c r="K46" s="85" t="str">
        <f t="shared" si="15"/>
        <v/>
      </c>
      <c r="L46" s="86" t="str">
        <f t="shared" si="16"/>
        <v/>
      </c>
      <c r="M46" s="86" t="str">
        <f t="shared" si="17"/>
        <v/>
      </c>
      <c r="N46" s="86"/>
      <c r="O46" s="86"/>
      <c r="P46" s="86"/>
      <c r="Q46" s="86"/>
      <c r="R46" s="86"/>
      <c r="T46" s="79">
        <f>IF(ISERROR(VALUE(#REF!)),0,VALUE(#REF!))</f>
        <v>0</v>
      </c>
      <c r="U46" s="79">
        <f>IF(ISERROR(VALUE(#REF!)),0,VALUE(#REF!))</f>
        <v>0</v>
      </c>
    </row>
    <row r="47" spans="1:21" ht="18.75" customHeight="1" x14ac:dyDescent="0.2">
      <c r="A47" s="87">
        <v>32</v>
      </c>
      <c r="B47" s="489" t="str">
        <f t="shared" si="10"/>
        <v/>
      </c>
      <c r="C47" s="490"/>
      <c r="D47" s="490"/>
      <c r="E47" s="491"/>
      <c r="F47" s="481" t="str">
        <f t="shared" si="11"/>
        <v/>
      </c>
      <c r="G47" s="481"/>
      <c r="H47" s="81" t="str">
        <f t="shared" si="12"/>
        <v/>
      </c>
      <c r="I47" s="84" t="str">
        <f t="shared" si="13"/>
        <v/>
      </c>
      <c r="J47" s="85" t="str">
        <f t="shared" si="14"/>
        <v/>
      </c>
      <c r="K47" s="85" t="str">
        <f t="shared" si="15"/>
        <v/>
      </c>
      <c r="L47" s="86" t="str">
        <f t="shared" si="16"/>
        <v/>
      </c>
      <c r="M47" s="86" t="str">
        <f t="shared" si="17"/>
        <v/>
      </c>
      <c r="N47" s="86"/>
      <c r="O47" s="86"/>
      <c r="P47" s="86"/>
      <c r="Q47" s="86"/>
      <c r="R47" s="86"/>
      <c r="T47" s="79">
        <f>IF(ISERROR(VALUE(#REF!)),0,VALUE(#REF!))</f>
        <v>0</v>
      </c>
      <c r="U47" s="79">
        <f>IF(ISERROR(VALUE(#REF!)),0,VALUE(#REF!))</f>
        <v>0</v>
      </c>
    </row>
    <row r="48" spans="1:21" ht="18.75" customHeight="1" x14ac:dyDescent="0.2">
      <c r="A48" s="83">
        <v>33</v>
      </c>
      <c r="B48" s="489" t="str">
        <f t="shared" si="10"/>
        <v/>
      </c>
      <c r="C48" s="490"/>
      <c r="D48" s="490"/>
      <c r="E48" s="491"/>
      <c r="F48" s="481" t="str">
        <f t="shared" si="11"/>
        <v/>
      </c>
      <c r="G48" s="481"/>
      <c r="H48" s="81" t="str">
        <f t="shared" si="12"/>
        <v/>
      </c>
      <c r="I48" s="84" t="str">
        <f t="shared" si="13"/>
        <v/>
      </c>
      <c r="J48" s="85" t="str">
        <f t="shared" si="14"/>
        <v/>
      </c>
      <c r="K48" s="85" t="str">
        <f t="shared" si="15"/>
        <v/>
      </c>
      <c r="L48" s="86" t="str">
        <f t="shared" si="16"/>
        <v/>
      </c>
      <c r="M48" s="86" t="str">
        <f t="shared" si="17"/>
        <v/>
      </c>
      <c r="N48" s="86"/>
      <c r="O48" s="86"/>
      <c r="P48" s="86"/>
      <c r="Q48" s="86"/>
      <c r="R48" s="86"/>
      <c r="T48" s="79">
        <f>IF(ISERROR(VALUE(#REF!)),0,VALUE(#REF!))</f>
        <v>0</v>
      </c>
      <c r="U48" s="79">
        <f>IF(ISERROR(VALUE(#REF!)),0,VALUE(#REF!))</f>
        <v>0</v>
      </c>
    </row>
    <row r="49" spans="1:21" ht="18.75" customHeight="1" x14ac:dyDescent="0.2">
      <c r="A49" s="87">
        <v>34</v>
      </c>
      <c r="B49" s="489" t="str">
        <f t="shared" si="10"/>
        <v/>
      </c>
      <c r="C49" s="490"/>
      <c r="D49" s="490"/>
      <c r="E49" s="491"/>
      <c r="F49" s="481" t="str">
        <f t="shared" si="11"/>
        <v/>
      </c>
      <c r="G49" s="481"/>
      <c r="H49" s="81" t="str">
        <f t="shared" si="12"/>
        <v/>
      </c>
      <c r="I49" s="84" t="str">
        <f t="shared" si="13"/>
        <v/>
      </c>
      <c r="J49" s="85" t="str">
        <f t="shared" si="14"/>
        <v/>
      </c>
      <c r="K49" s="85" t="str">
        <f t="shared" si="15"/>
        <v/>
      </c>
      <c r="L49" s="86" t="str">
        <f t="shared" si="16"/>
        <v/>
      </c>
      <c r="M49" s="86" t="str">
        <f t="shared" si="17"/>
        <v/>
      </c>
      <c r="N49" s="86"/>
      <c r="O49" s="86"/>
      <c r="P49" s="86"/>
      <c r="Q49" s="86"/>
      <c r="R49" s="86"/>
      <c r="T49" s="79">
        <f>IF(ISERROR(VALUE(#REF!)),0,VALUE(#REF!))</f>
        <v>0</v>
      </c>
      <c r="U49" s="79">
        <f>IF(ISERROR(VALUE(#REF!)),0,VALUE(#REF!))</f>
        <v>0</v>
      </c>
    </row>
    <row r="50" spans="1:21" ht="18.75" customHeight="1" x14ac:dyDescent="0.2">
      <c r="A50" s="83">
        <v>35</v>
      </c>
      <c r="B50" s="489" t="str">
        <f t="shared" si="10"/>
        <v/>
      </c>
      <c r="C50" s="490"/>
      <c r="D50" s="490"/>
      <c r="E50" s="491"/>
      <c r="F50" s="481" t="str">
        <f t="shared" si="11"/>
        <v/>
      </c>
      <c r="G50" s="481"/>
      <c r="H50" s="81" t="str">
        <f t="shared" si="12"/>
        <v/>
      </c>
      <c r="I50" s="84" t="str">
        <f t="shared" si="13"/>
        <v/>
      </c>
      <c r="J50" s="85" t="str">
        <f t="shared" si="14"/>
        <v/>
      </c>
      <c r="K50" s="85" t="str">
        <f t="shared" si="15"/>
        <v/>
      </c>
      <c r="L50" s="86" t="str">
        <f t="shared" si="16"/>
        <v/>
      </c>
      <c r="M50" s="86" t="str">
        <f t="shared" si="17"/>
        <v/>
      </c>
      <c r="N50" s="86"/>
      <c r="O50" s="86"/>
      <c r="P50" s="86"/>
      <c r="Q50" s="86"/>
      <c r="R50" s="86"/>
      <c r="T50" s="79">
        <f>IF(ISERROR(VALUE(#REF!)),0,VALUE(#REF!))</f>
        <v>0</v>
      </c>
      <c r="U50" s="79">
        <f>IF(ISERROR(VALUE(#REF!)),0,VALUE(#REF!))</f>
        <v>0</v>
      </c>
    </row>
    <row r="51" spans="1:21" ht="18.75" customHeight="1" x14ac:dyDescent="0.2">
      <c r="A51" s="87">
        <v>36</v>
      </c>
      <c r="B51" s="489" t="str">
        <f t="shared" si="10"/>
        <v/>
      </c>
      <c r="C51" s="490"/>
      <c r="D51" s="490"/>
      <c r="E51" s="491"/>
      <c r="F51" s="481" t="str">
        <f t="shared" si="11"/>
        <v/>
      </c>
      <c r="G51" s="481"/>
      <c r="H51" s="81" t="str">
        <f t="shared" si="12"/>
        <v/>
      </c>
      <c r="I51" s="84" t="str">
        <f t="shared" si="13"/>
        <v/>
      </c>
      <c r="J51" s="85" t="str">
        <f t="shared" si="14"/>
        <v/>
      </c>
      <c r="K51" s="85" t="str">
        <f t="shared" si="15"/>
        <v/>
      </c>
      <c r="L51" s="86" t="str">
        <f t="shared" si="16"/>
        <v/>
      </c>
      <c r="M51" s="86" t="str">
        <f t="shared" si="17"/>
        <v/>
      </c>
      <c r="N51" s="86"/>
      <c r="O51" s="86"/>
      <c r="P51" s="86"/>
      <c r="Q51" s="86"/>
      <c r="R51" s="86"/>
      <c r="T51" s="79">
        <f>IF(ISERROR(VALUE(#REF!)),0,VALUE(#REF!))</f>
        <v>0</v>
      </c>
      <c r="U51" s="79">
        <f>IF(ISERROR(VALUE(#REF!)),0,VALUE(#REF!))</f>
        <v>0</v>
      </c>
    </row>
    <row r="52" spans="1:21" ht="18.75" customHeight="1" x14ac:dyDescent="0.2">
      <c r="A52" s="83">
        <v>37</v>
      </c>
      <c r="B52" s="489" t="str">
        <f t="shared" si="10"/>
        <v/>
      </c>
      <c r="C52" s="490"/>
      <c r="D52" s="490"/>
      <c r="E52" s="491"/>
      <c r="F52" s="481" t="str">
        <f t="shared" si="11"/>
        <v/>
      </c>
      <c r="G52" s="481"/>
      <c r="H52" s="81" t="str">
        <f t="shared" si="12"/>
        <v/>
      </c>
      <c r="I52" s="84" t="str">
        <f t="shared" si="13"/>
        <v/>
      </c>
      <c r="J52" s="85" t="str">
        <f t="shared" si="14"/>
        <v/>
      </c>
      <c r="K52" s="85" t="str">
        <f t="shared" si="15"/>
        <v/>
      </c>
      <c r="L52" s="86" t="str">
        <f t="shared" si="16"/>
        <v/>
      </c>
      <c r="M52" s="86" t="str">
        <f t="shared" si="17"/>
        <v/>
      </c>
      <c r="N52" s="86"/>
      <c r="O52" s="86"/>
      <c r="P52" s="86"/>
      <c r="Q52" s="86"/>
      <c r="R52" s="86"/>
      <c r="T52" s="79">
        <f>IF(ISERROR(VALUE(#REF!)),0,VALUE(#REF!))</f>
        <v>0</v>
      </c>
      <c r="U52" s="79">
        <f>IF(ISERROR(VALUE(#REF!)),0,VALUE(#REF!))</f>
        <v>0</v>
      </c>
    </row>
    <row r="53" spans="1:21" ht="18.75" customHeight="1" x14ac:dyDescent="0.2">
      <c r="A53" s="87">
        <v>38</v>
      </c>
      <c r="B53" s="489" t="str">
        <f t="shared" si="10"/>
        <v/>
      </c>
      <c r="C53" s="490"/>
      <c r="D53" s="490"/>
      <c r="E53" s="491"/>
      <c r="F53" s="481" t="str">
        <f t="shared" si="11"/>
        <v/>
      </c>
      <c r="G53" s="481"/>
      <c r="H53" s="81" t="str">
        <f t="shared" si="12"/>
        <v/>
      </c>
      <c r="I53" s="84" t="str">
        <f t="shared" si="13"/>
        <v/>
      </c>
      <c r="J53" s="85" t="str">
        <f t="shared" si="14"/>
        <v/>
      </c>
      <c r="K53" s="85" t="str">
        <f t="shared" si="15"/>
        <v/>
      </c>
      <c r="L53" s="86" t="str">
        <f t="shared" si="16"/>
        <v/>
      </c>
      <c r="M53" s="86" t="str">
        <f t="shared" si="17"/>
        <v/>
      </c>
      <c r="N53" s="86"/>
      <c r="O53" s="86"/>
      <c r="P53" s="86"/>
      <c r="Q53" s="86"/>
      <c r="R53" s="86"/>
      <c r="T53" s="79">
        <f>IF(ISERROR(VALUE(#REF!)),0,VALUE(#REF!))</f>
        <v>0</v>
      </c>
      <c r="U53" s="79">
        <f>IF(ISERROR(VALUE(#REF!)),0,VALUE(#REF!))</f>
        <v>0</v>
      </c>
    </row>
    <row r="54" spans="1:21" ht="18.75" customHeight="1" x14ac:dyDescent="0.2">
      <c r="A54" s="83">
        <v>39</v>
      </c>
      <c r="B54" s="489" t="str">
        <f t="shared" si="10"/>
        <v/>
      </c>
      <c r="C54" s="490"/>
      <c r="D54" s="490"/>
      <c r="E54" s="491"/>
      <c r="F54" s="481" t="str">
        <f t="shared" si="11"/>
        <v/>
      </c>
      <c r="G54" s="481"/>
      <c r="H54" s="81" t="str">
        <f t="shared" si="12"/>
        <v/>
      </c>
      <c r="I54" s="84" t="str">
        <f t="shared" si="13"/>
        <v/>
      </c>
      <c r="J54" s="85" t="str">
        <f t="shared" si="14"/>
        <v/>
      </c>
      <c r="K54" s="85" t="str">
        <f t="shared" si="15"/>
        <v/>
      </c>
      <c r="L54" s="86" t="str">
        <f t="shared" si="16"/>
        <v/>
      </c>
      <c r="M54" s="86" t="str">
        <f t="shared" si="17"/>
        <v/>
      </c>
      <c r="N54" s="86"/>
      <c r="O54" s="86"/>
      <c r="P54" s="86"/>
      <c r="Q54" s="86"/>
      <c r="R54" s="86"/>
      <c r="T54" s="79">
        <f>IF(ISERROR(VALUE(#REF!)),0,VALUE(#REF!))</f>
        <v>0</v>
      </c>
      <c r="U54" s="79">
        <f>IF(ISERROR(VALUE(#REF!)),0,VALUE(#REF!))</f>
        <v>0</v>
      </c>
    </row>
    <row r="55" spans="1:21" ht="18.75" customHeight="1" x14ac:dyDescent="0.2">
      <c r="A55" s="87">
        <v>40</v>
      </c>
      <c r="B55" s="489" t="str">
        <f t="shared" si="10"/>
        <v/>
      </c>
      <c r="C55" s="490"/>
      <c r="D55" s="490"/>
      <c r="E55" s="491"/>
      <c r="F55" s="481" t="str">
        <f t="shared" si="11"/>
        <v/>
      </c>
      <c r="G55" s="481"/>
      <c r="H55" s="81" t="str">
        <f t="shared" si="12"/>
        <v/>
      </c>
      <c r="I55" s="84" t="str">
        <f t="shared" si="13"/>
        <v/>
      </c>
      <c r="J55" s="85" t="str">
        <f t="shared" si="14"/>
        <v/>
      </c>
      <c r="K55" s="85" t="str">
        <f t="shared" si="15"/>
        <v/>
      </c>
      <c r="L55" s="86" t="str">
        <f t="shared" si="16"/>
        <v/>
      </c>
      <c r="M55" s="86" t="str">
        <f t="shared" si="17"/>
        <v/>
      </c>
      <c r="N55" s="86"/>
      <c r="O55" s="86"/>
      <c r="P55" s="86"/>
      <c r="Q55" s="86"/>
      <c r="R55" s="86"/>
      <c r="T55" s="79">
        <f>IF(ISERROR(VALUE(#REF!)),0,VALUE(#REF!))</f>
        <v>0</v>
      </c>
      <c r="U55" s="79">
        <f>IF(ISERROR(VALUE(#REF!)),0,VALUE(#REF!))</f>
        <v>0</v>
      </c>
    </row>
    <row r="56" spans="1:21" ht="18.75" customHeight="1" x14ac:dyDescent="0.2">
      <c r="A56" s="83">
        <v>41</v>
      </c>
      <c r="B56" s="489" t="str">
        <f t="shared" ref="B56:B75" si="18">IF(ISERROR(VLOOKUP(A56,女子,4,0)),"",VALUE(VLOOKUP(A56,女子,4,0))-ROUNDDOWN(VALUE(VLOOKUP(A56,女子,4,0)),-4))</f>
        <v/>
      </c>
      <c r="C56" s="490"/>
      <c r="D56" s="490"/>
      <c r="E56" s="491"/>
      <c r="F56" s="481" t="str">
        <f t="shared" ref="F56:F75" si="19">IF(B56="","",VLOOKUP(A56,女子,5,0)&amp;"　"&amp;VLOOKUP(A56,女子,6,0))</f>
        <v/>
      </c>
      <c r="G56" s="481"/>
      <c r="H56" s="81" t="str">
        <f t="shared" si="12"/>
        <v/>
      </c>
      <c r="I56" s="84" t="str">
        <f t="shared" si="13"/>
        <v/>
      </c>
      <c r="J56" s="85" t="str">
        <f t="shared" si="14"/>
        <v/>
      </c>
      <c r="K56" s="85" t="str">
        <f t="shared" si="15"/>
        <v/>
      </c>
      <c r="L56" s="86" t="str">
        <f t="shared" si="16"/>
        <v/>
      </c>
      <c r="M56" s="86" t="str">
        <f t="shared" si="17"/>
        <v/>
      </c>
      <c r="N56" s="86"/>
      <c r="O56" s="86"/>
      <c r="P56" s="86"/>
      <c r="Q56" s="86"/>
      <c r="R56" s="86"/>
      <c r="T56" s="79">
        <f>IF(ISERROR(VALUE(#REF!)),0,VALUE(#REF!))</f>
        <v>0</v>
      </c>
      <c r="U56" s="79">
        <f>IF(ISERROR(VALUE(#REF!)),0,VALUE(#REF!))</f>
        <v>0</v>
      </c>
    </row>
    <row r="57" spans="1:21" ht="18.75" customHeight="1" x14ac:dyDescent="0.2">
      <c r="A57" s="87">
        <v>42</v>
      </c>
      <c r="B57" s="489" t="str">
        <f t="shared" si="18"/>
        <v/>
      </c>
      <c r="C57" s="490"/>
      <c r="D57" s="490"/>
      <c r="E57" s="491"/>
      <c r="F57" s="481" t="str">
        <f t="shared" si="19"/>
        <v/>
      </c>
      <c r="G57" s="481"/>
      <c r="H57" s="81" t="str">
        <f t="shared" si="12"/>
        <v/>
      </c>
      <c r="I57" s="84" t="str">
        <f t="shared" si="13"/>
        <v/>
      </c>
      <c r="J57" s="85" t="str">
        <f t="shared" si="14"/>
        <v/>
      </c>
      <c r="K57" s="85" t="str">
        <f t="shared" si="15"/>
        <v/>
      </c>
      <c r="L57" s="86" t="str">
        <f t="shared" si="16"/>
        <v/>
      </c>
      <c r="M57" s="86" t="str">
        <f t="shared" si="17"/>
        <v/>
      </c>
      <c r="N57" s="86"/>
      <c r="O57" s="86"/>
      <c r="P57" s="86"/>
      <c r="Q57" s="86"/>
      <c r="R57" s="86"/>
      <c r="T57" s="79">
        <f>IF(ISERROR(VALUE(#REF!)),0,VALUE(#REF!))</f>
        <v>0</v>
      </c>
      <c r="U57" s="79">
        <f>IF(ISERROR(VALUE(#REF!)),0,VALUE(#REF!))</f>
        <v>0</v>
      </c>
    </row>
    <row r="58" spans="1:21" ht="18.75" customHeight="1" x14ac:dyDescent="0.2">
      <c r="A58" s="83">
        <v>43</v>
      </c>
      <c r="B58" s="489" t="str">
        <f t="shared" si="18"/>
        <v/>
      </c>
      <c r="C58" s="490"/>
      <c r="D58" s="490"/>
      <c r="E58" s="491"/>
      <c r="F58" s="481" t="str">
        <f t="shared" si="19"/>
        <v/>
      </c>
      <c r="G58" s="481"/>
      <c r="H58" s="81" t="str">
        <f t="shared" si="12"/>
        <v/>
      </c>
      <c r="I58" s="84" t="str">
        <f t="shared" si="13"/>
        <v/>
      </c>
      <c r="J58" s="85" t="str">
        <f t="shared" si="14"/>
        <v/>
      </c>
      <c r="K58" s="85" t="str">
        <f t="shared" si="15"/>
        <v/>
      </c>
      <c r="L58" s="86" t="str">
        <f t="shared" si="16"/>
        <v/>
      </c>
      <c r="M58" s="86" t="str">
        <f t="shared" si="17"/>
        <v/>
      </c>
      <c r="N58" s="86"/>
      <c r="O58" s="86"/>
      <c r="P58" s="86"/>
      <c r="Q58" s="86"/>
      <c r="R58" s="86"/>
      <c r="T58" s="79">
        <f>IF(ISERROR(VALUE(#REF!)),0,VALUE(#REF!))</f>
        <v>0</v>
      </c>
      <c r="U58" s="79">
        <f>IF(ISERROR(VALUE(#REF!)),0,VALUE(#REF!))</f>
        <v>0</v>
      </c>
    </row>
    <row r="59" spans="1:21" ht="18.75" customHeight="1" x14ac:dyDescent="0.2">
      <c r="A59" s="87">
        <v>44</v>
      </c>
      <c r="B59" s="489" t="str">
        <f t="shared" si="18"/>
        <v/>
      </c>
      <c r="C59" s="490"/>
      <c r="D59" s="490"/>
      <c r="E59" s="491"/>
      <c r="F59" s="481" t="str">
        <f t="shared" si="19"/>
        <v/>
      </c>
      <c r="G59" s="481"/>
      <c r="H59" s="81" t="str">
        <f t="shared" si="12"/>
        <v/>
      </c>
      <c r="I59" s="84" t="str">
        <f t="shared" si="13"/>
        <v/>
      </c>
      <c r="J59" s="85" t="str">
        <f t="shared" si="14"/>
        <v/>
      </c>
      <c r="K59" s="85" t="str">
        <f t="shared" si="15"/>
        <v/>
      </c>
      <c r="L59" s="86" t="str">
        <f t="shared" si="16"/>
        <v/>
      </c>
      <c r="M59" s="86" t="str">
        <f t="shared" si="17"/>
        <v/>
      </c>
      <c r="N59" s="86"/>
      <c r="O59" s="86"/>
      <c r="P59" s="86"/>
      <c r="Q59" s="86"/>
      <c r="R59" s="86"/>
      <c r="T59" s="79">
        <f>IF(ISERROR(VALUE(#REF!)),0,VALUE(#REF!))</f>
        <v>0</v>
      </c>
      <c r="U59" s="79">
        <f>IF(ISERROR(VALUE(#REF!)),0,VALUE(#REF!))</f>
        <v>0</v>
      </c>
    </row>
    <row r="60" spans="1:21" ht="18.75" customHeight="1" x14ac:dyDescent="0.2">
      <c r="A60" s="83">
        <v>45</v>
      </c>
      <c r="B60" s="489" t="str">
        <f t="shared" si="18"/>
        <v/>
      </c>
      <c r="C60" s="490"/>
      <c r="D60" s="490"/>
      <c r="E60" s="491"/>
      <c r="F60" s="481" t="str">
        <f t="shared" si="19"/>
        <v/>
      </c>
      <c r="G60" s="481"/>
      <c r="H60" s="81" t="str">
        <f t="shared" si="12"/>
        <v/>
      </c>
      <c r="I60" s="84" t="str">
        <f t="shared" si="13"/>
        <v/>
      </c>
      <c r="J60" s="85" t="str">
        <f t="shared" si="14"/>
        <v/>
      </c>
      <c r="K60" s="85" t="str">
        <f t="shared" si="15"/>
        <v/>
      </c>
      <c r="L60" s="86" t="str">
        <f t="shared" si="16"/>
        <v/>
      </c>
      <c r="M60" s="86" t="str">
        <f t="shared" si="17"/>
        <v/>
      </c>
      <c r="N60" s="86"/>
      <c r="O60" s="86"/>
      <c r="P60" s="86"/>
      <c r="Q60" s="86"/>
      <c r="R60" s="86"/>
      <c r="T60" s="79">
        <f>IF(ISERROR(VALUE(#REF!)),0,VALUE(#REF!))</f>
        <v>0</v>
      </c>
      <c r="U60" s="79">
        <f>IF(ISERROR(VALUE(#REF!)),0,VALUE(#REF!))</f>
        <v>0</v>
      </c>
    </row>
    <row r="61" spans="1:21" ht="18.75" customHeight="1" x14ac:dyDescent="0.2">
      <c r="A61" s="87">
        <v>46</v>
      </c>
      <c r="B61" s="489" t="str">
        <f t="shared" si="18"/>
        <v/>
      </c>
      <c r="C61" s="490"/>
      <c r="D61" s="490"/>
      <c r="E61" s="491"/>
      <c r="F61" s="481" t="str">
        <f t="shared" si="19"/>
        <v/>
      </c>
      <c r="G61" s="481"/>
      <c r="H61" s="81" t="str">
        <f t="shared" si="12"/>
        <v/>
      </c>
      <c r="I61" s="84" t="str">
        <f t="shared" si="13"/>
        <v/>
      </c>
      <c r="J61" s="85" t="str">
        <f t="shared" si="14"/>
        <v/>
      </c>
      <c r="K61" s="85" t="str">
        <f t="shared" si="15"/>
        <v/>
      </c>
      <c r="L61" s="86" t="str">
        <f t="shared" si="16"/>
        <v/>
      </c>
      <c r="M61" s="86" t="str">
        <f t="shared" si="17"/>
        <v/>
      </c>
      <c r="N61" s="86"/>
      <c r="O61" s="86"/>
      <c r="P61" s="86"/>
      <c r="Q61" s="86"/>
      <c r="R61" s="86"/>
      <c r="T61" s="79">
        <f>IF(ISERROR(VALUE(#REF!)),0,VALUE(#REF!))</f>
        <v>0</v>
      </c>
      <c r="U61" s="79">
        <f>IF(ISERROR(VALUE(#REF!)),0,VALUE(#REF!))</f>
        <v>0</v>
      </c>
    </row>
    <row r="62" spans="1:21" ht="18.75" customHeight="1" x14ac:dyDescent="0.2">
      <c r="A62" s="83">
        <v>47</v>
      </c>
      <c r="B62" s="489" t="str">
        <f t="shared" si="18"/>
        <v/>
      </c>
      <c r="C62" s="490"/>
      <c r="D62" s="490"/>
      <c r="E62" s="491"/>
      <c r="F62" s="481" t="str">
        <f t="shared" si="19"/>
        <v/>
      </c>
      <c r="G62" s="481"/>
      <c r="H62" s="81" t="str">
        <f t="shared" si="12"/>
        <v/>
      </c>
      <c r="I62" s="84" t="str">
        <f t="shared" si="13"/>
        <v/>
      </c>
      <c r="J62" s="85" t="str">
        <f t="shared" si="14"/>
        <v/>
      </c>
      <c r="K62" s="85" t="str">
        <f t="shared" si="15"/>
        <v/>
      </c>
      <c r="L62" s="86" t="str">
        <f t="shared" si="16"/>
        <v/>
      </c>
      <c r="M62" s="86" t="str">
        <f t="shared" si="17"/>
        <v/>
      </c>
      <c r="N62" s="86"/>
      <c r="O62" s="86"/>
      <c r="P62" s="86"/>
      <c r="Q62" s="86"/>
      <c r="R62" s="86"/>
      <c r="T62" s="79">
        <f>IF(ISERROR(VALUE(#REF!)),0,VALUE(#REF!))</f>
        <v>0</v>
      </c>
      <c r="U62" s="79">
        <f>IF(ISERROR(VALUE(#REF!)),0,VALUE(#REF!))</f>
        <v>0</v>
      </c>
    </row>
    <row r="63" spans="1:21" ht="18.75" customHeight="1" x14ac:dyDescent="0.2">
      <c r="A63" s="87">
        <v>48</v>
      </c>
      <c r="B63" s="489" t="str">
        <f t="shared" si="18"/>
        <v/>
      </c>
      <c r="C63" s="490"/>
      <c r="D63" s="490"/>
      <c r="E63" s="491"/>
      <c r="F63" s="481" t="str">
        <f t="shared" si="19"/>
        <v/>
      </c>
      <c r="G63" s="481"/>
      <c r="H63" s="81" t="str">
        <f t="shared" si="12"/>
        <v/>
      </c>
      <c r="I63" s="84" t="str">
        <f t="shared" si="13"/>
        <v/>
      </c>
      <c r="J63" s="85" t="str">
        <f t="shared" si="14"/>
        <v/>
      </c>
      <c r="K63" s="85" t="str">
        <f t="shared" si="15"/>
        <v/>
      </c>
      <c r="L63" s="86" t="str">
        <f t="shared" si="16"/>
        <v/>
      </c>
      <c r="M63" s="86" t="str">
        <f t="shared" si="17"/>
        <v/>
      </c>
      <c r="N63" s="86"/>
      <c r="O63" s="86"/>
      <c r="P63" s="86"/>
      <c r="Q63" s="86"/>
      <c r="R63" s="86"/>
      <c r="T63" s="79">
        <f>IF(ISERROR(VALUE(#REF!)),0,VALUE(#REF!))</f>
        <v>0</v>
      </c>
      <c r="U63" s="79">
        <f>IF(ISERROR(VALUE(#REF!)),0,VALUE(#REF!))</f>
        <v>0</v>
      </c>
    </row>
    <row r="64" spans="1:21" ht="18.75" customHeight="1" x14ac:dyDescent="0.2">
      <c r="A64" s="83">
        <v>49</v>
      </c>
      <c r="B64" s="489" t="str">
        <f t="shared" si="18"/>
        <v/>
      </c>
      <c r="C64" s="490"/>
      <c r="D64" s="490"/>
      <c r="E64" s="491"/>
      <c r="F64" s="481" t="str">
        <f t="shared" si="19"/>
        <v/>
      </c>
      <c r="G64" s="481"/>
      <c r="H64" s="81" t="str">
        <f t="shared" si="12"/>
        <v/>
      </c>
      <c r="I64" s="84" t="str">
        <f t="shared" si="13"/>
        <v/>
      </c>
      <c r="J64" s="85" t="str">
        <f t="shared" si="14"/>
        <v/>
      </c>
      <c r="K64" s="85" t="str">
        <f t="shared" si="15"/>
        <v/>
      </c>
      <c r="L64" s="86" t="str">
        <f t="shared" si="16"/>
        <v/>
      </c>
      <c r="M64" s="86" t="str">
        <f t="shared" si="17"/>
        <v/>
      </c>
      <c r="N64" s="86"/>
      <c r="O64" s="86"/>
      <c r="P64" s="86"/>
      <c r="Q64" s="86"/>
      <c r="R64" s="86"/>
      <c r="T64" s="79">
        <f>IF(ISERROR(VALUE(#REF!)),0,VALUE(#REF!))</f>
        <v>0</v>
      </c>
      <c r="U64" s="79">
        <f>IF(ISERROR(VALUE(#REF!)),0,VALUE(#REF!))</f>
        <v>0</v>
      </c>
    </row>
    <row r="65" spans="1:21" ht="18.75" customHeight="1" x14ac:dyDescent="0.2">
      <c r="A65" s="87">
        <v>50</v>
      </c>
      <c r="B65" s="489" t="str">
        <f t="shared" si="18"/>
        <v/>
      </c>
      <c r="C65" s="490"/>
      <c r="D65" s="490"/>
      <c r="E65" s="491"/>
      <c r="F65" s="481" t="str">
        <f t="shared" si="19"/>
        <v/>
      </c>
      <c r="G65" s="481"/>
      <c r="H65" s="81" t="str">
        <f t="shared" si="12"/>
        <v/>
      </c>
      <c r="I65" s="84" t="str">
        <f t="shared" si="13"/>
        <v/>
      </c>
      <c r="J65" s="85" t="str">
        <f t="shared" si="14"/>
        <v/>
      </c>
      <c r="K65" s="85" t="str">
        <f t="shared" si="15"/>
        <v/>
      </c>
      <c r="L65" s="86" t="str">
        <f t="shared" si="16"/>
        <v/>
      </c>
      <c r="M65" s="86" t="str">
        <f t="shared" si="17"/>
        <v/>
      </c>
      <c r="N65" s="86"/>
      <c r="O65" s="86"/>
      <c r="P65" s="86"/>
      <c r="Q65" s="86"/>
      <c r="R65" s="86"/>
      <c r="T65" s="79">
        <f>IF(ISERROR(VALUE(#REF!)),0,VALUE(#REF!))</f>
        <v>0</v>
      </c>
      <c r="U65" s="79">
        <f>IF(ISERROR(VALUE(#REF!)),0,VALUE(#REF!))</f>
        <v>0</v>
      </c>
    </row>
    <row r="66" spans="1:21" ht="18.75" customHeight="1" x14ac:dyDescent="0.2">
      <c r="A66" s="83">
        <v>51</v>
      </c>
      <c r="B66" s="489" t="str">
        <f t="shared" si="18"/>
        <v/>
      </c>
      <c r="C66" s="490"/>
      <c r="D66" s="490"/>
      <c r="E66" s="491"/>
      <c r="F66" s="481" t="str">
        <f t="shared" si="19"/>
        <v/>
      </c>
      <c r="G66" s="481"/>
      <c r="H66" s="81" t="str">
        <f t="shared" si="12"/>
        <v/>
      </c>
      <c r="I66" s="84" t="str">
        <f t="shared" si="13"/>
        <v/>
      </c>
      <c r="J66" s="85" t="str">
        <f t="shared" si="14"/>
        <v/>
      </c>
      <c r="K66" s="85" t="str">
        <f t="shared" si="15"/>
        <v/>
      </c>
      <c r="L66" s="86" t="str">
        <f t="shared" si="16"/>
        <v/>
      </c>
      <c r="M66" s="86" t="str">
        <f t="shared" si="17"/>
        <v/>
      </c>
      <c r="N66" s="86"/>
      <c r="O66" s="86"/>
      <c r="P66" s="86"/>
      <c r="Q66" s="86"/>
      <c r="R66" s="86"/>
      <c r="T66" s="79">
        <f>IF(ISERROR(VALUE(#REF!)),0,VALUE(#REF!))</f>
        <v>0</v>
      </c>
      <c r="U66" s="79">
        <f>IF(ISERROR(VALUE(#REF!)),0,VALUE(#REF!))</f>
        <v>0</v>
      </c>
    </row>
    <row r="67" spans="1:21" ht="18.75" customHeight="1" x14ac:dyDescent="0.2">
      <c r="A67" s="87">
        <v>52</v>
      </c>
      <c r="B67" s="489" t="str">
        <f t="shared" si="18"/>
        <v/>
      </c>
      <c r="C67" s="490"/>
      <c r="D67" s="490"/>
      <c r="E67" s="491"/>
      <c r="F67" s="481" t="str">
        <f t="shared" si="19"/>
        <v/>
      </c>
      <c r="G67" s="481"/>
      <c r="H67" s="81" t="str">
        <f t="shared" si="12"/>
        <v/>
      </c>
      <c r="I67" s="84" t="str">
        <f t="shared" si="13"/>
        <v/>
      </c>
      <c r="J67" s="85" t="str">
        <f t="shared" si="14"/>
        <v/>
      </c>
      <c r="K67" s="85" t="str">
        <f t="shared" si="15"/>
        <v/>
      </c>
      <c r="L67" s="86" t="str">
        <f t="shared" si="16"/>
        <v/>
      </c>
      <c r="M67" s="86" t="str">
        <f t="shared" si="17"/>
        <v/>
      </c>
      <c r="N67" s="86"/>
      <c r="O67" s="86"/>
      <c r="P67" s="86"/>
      <c r="Q67" s="86"/>
      <c r="R67" s="86"/>
      <c r="T67" s="79">
        <f>IF(ISERROR(VALUE(#REF!)),0,VALUE(#REF!))</f>
        <v>0</v>
      </c>
      <c r="U67" s="79">
        <f>IF(ISERROR(VALUE(#REF!)),0,VALUE(#REF!))</f>
        <v>0</v>
      </c>
    </row>
    <row r="68" spans="1:21" ht="18.75" customHeight="1" x14ac:dyDescent="0.2">
      <c r="A68" s="83">
        <v>53</v>
      </c>
      <c r="B68" s="489" t="str">
        <f t="shared" si="18"/>
        <v/>
      </c>
      <c r="C68" s="490"/>
      <c r="D68" s="490"/>
      <c r="E68" s="491"/>
      <c r="F68" s="481" t="str">
        <f t="shared" si="19"/>
        <v/>
      </c>
      <c r="G68" s="481"/>
      <c r="H68" s="81" t="str">
        <f t="shared" ref="H68:H95" si="20">IF(B68="","",VLOOKUP(A68,女子,12,0))</f>
        <v/>
      </c>
      <c r="I68" s="84" t="str">
        <f t="shared" ref="I68:I95" si="21">IF(ISERROR(VLOOKUP(A68,女子,15,0)),"",IF(VLOOKUP(A68,女子,15,0)="","",VLOOKUP(A68,女子,15,0)))</f>
        <v/>
      </c>
      <c r="J68" s="85" t="str">
        <f t="shared" ref="J68:J95" si="22">IF(ISERROR(VLOOKUP(A68,女子,19,0)),"",IF(VLOOKUP(A68,女子,19,0)="","",VLOOKUP(A68,女子,19,0)))</f>
        <v/>
      </c>
      <c r="K68" s="85" t="str">
        <f t="shared" ref="K68:K95" si="23">IF(ISERROR(VLOOKUP(A68,女子,23,0)),"",IF(VLOOKUP(A68,女子,23,0)="","",VLOOKUP(A68,女子,23,0)))</f>
        <v/>
      </c>
      <c r="L68" s="86" t="str">
        <f t="shared" ref="L68:L95" si="24">IF(ISERROR(VLOOKUP(A68,女子,27,0)),"",IF(VLOOKUP(A68,女子,27,0)="","",VLOOKUP(A68,女子,27,0)))</f>
        <v/>
      </c>
      <c r="M68" s="86" t="str">
        <f t="shared" ref="M68:M95" si="25">IF(ISERROR(VLOOKUP(A68,女子,31,0)),"",IF(VLOOKUP(A68,女子,31,0)="","",VLOOKUP(A68,女子,31,0)))</f>
        <v/>
      </c>
      <c r="N68" s="86"/>
      <c r="O68" s="86"/>
      <c r="P68" s="86"/>
      <c r="Q68" s="86"/>
      <c r="R68" s="86"/>
      <c r="T68" s="79">
        <f>IF(ISERROR(VALUE(#REF!)),0,VALUE(#REF!))</f>
        <v>0</v>
      </c>
      <c r="U68" s="79">
        <f>IF(ISERROR(VALUE(#REF!)),0,VALUE(#REF!))</f>
        <v>0</v>
      </c>
    </row>
    <row r="69" spans="1:21" ht="18.75" customHeight="1" x14ac:dyDescent="0.2">
      <c r="A69" s="87">
        <v>54</v>
      </c>
      <c r="B69" s="489" t="str">
        <f t="shared" si="18"/>
        <v/>
      </c>
      <c r="C69" s="490"/>
      <c r="D69" s="490"/>
      <c r="E69" s="491"/>
      <c r="F69" s="481" t="str">
        <f t="shared" si="19"/>
        <v/>
      </c>
      <c r="G69" s="481"/>
      <c r="H69" s="81" t="str">
        <f t="shared" si="20"/>
        <v/>
      </c>
      <c r="I69" s="84" t="str">
        <f t="shared" si="21"/>
        <v/>
      </c>
      <c r="J69" s="85" t="str">
        <f t="shared" si="22"/>
        <v/>
      </c>
      <c r="K69" s="85" t="str">
        <f t="shared" si="23"/>
        <v/>
      </c>
      <c r="L69" s="86" t="str">
        <f t="shared" si="24"/>
        <v/>
      </c>
      <c r="M69" s="86" t="str">
        <f t="shared" si="25"/>
        <v/>
      </c>
      <c r="N69" s="86"/>
      <c r="O69" s="86"/>
      <c r="P69" s="86"/>
      <c r="Q69" s="86"/>
      <c r="R69" s="86"/>
      <c r="T69" s="79">
        <f>IF(ISERROR(VALUE(#REF!)),0,VALUE(#REF!))</f>
        <v>0</v>
      </c>
      <c r="U69" s="79">
        <f>IF(ISERROR(VALUE(#REF!)),0,VALUE(#REF!))</f>
        <v>0</v>
      </c>
    </row>
    <row r="70" spans="1:21" ht="18.75" customHeight="1" x14ac:dyDescent="0.2">
      <c r="A70" s="83">
        <v>55</v>
      </c>
      <c r="B70" s="489" t="str">
        <f t="shared" si="18"/>
        <v/>
      </c>
      <c r="C70" s="490"/>
      <c r="D70" s="490"/>
      <c r="E70" s="491"/>
      <c r="F70" s="481" t="str">
        <f t="shared" si="19"/>
        <v/>
      </c>
      <c r="G70" s="481"/>
      <c r="H70" s="81" t="str">
        <f t="shared" si="20"/>
        <v/>
      </c>
      <c r="I70" s="84" t="str">
        <f t="shared" si="21"/>
        <v/>
      </c>
      <c r="J70" s="85" t="str">
        <f t="shared" si="22"/>
        <v/>
      </c>
      <c r="K70" s="85" t="str">
        <f t="shared" si="23"/>
        <v/>
      </c>
      <c r="L70" s="86" t="str">
        <f t="shared" si="24"/>
        <v/>
      </c>
      <c r="M70" s="86" t="str">
        <f t="shared" si="25"/>
        <v/>
      </c>
      <c r="N70" s="86"/>
      <c r="O70" s="86"/>
      <c r="P70" s="86"/>
      <c r="Q70" s="86"/>
      <c r="R70" s="86"/>
      <c r="T70" s="79">
        <f>IF(ISERROR(VALUE(#REF!)),0,VALUE(#REF!))</f>
        <v>0</v>
      </c>
      <c r="U70" s="79">
        <f>IF(ISERROR(VALUE(#REF!)),0,VALUE(#REF!))</f>
        <v>0</v>
      </c>
    </row>
    <row r="71" spans="1:21" ht="18.75" customHeight="1" x14ac:dyDescent="0.2">
      <c r="A71" s="87">
        <v>56</v>
      </c>
      <c r="B71" s="489" t="str">
        <f t="shared" si="18"/>
        <v/>
      </c>
      <c r="C71" s="490"/>
      <c r="D71" s="490"/>
      <c r="E71" s="491"/>
      <c r="F71" s="481" t="str">
        <f t="shared" si="19"/>
        <v/>
      </c>
      <c r="G71" s="481"/>
      <c r="H71" s="81" t="str">
        <f t="shared" si="20"/>
        <v/>
      </c>
      <c r="I71" s="84" t="str">
        <f t="shared" si="21"/>
        <v/>
      </c>
      <c r="J71" s="85" t="str">
        <f t="shared" si="22"/>
        <v/>
      </c>
      <c r="K71" s="85" t="str">
        <f t="shared" si="23"/>
        <v/>
      </c>
      <c r="L71" s="86" t="str">
        <f t="shared" si="24"/>
        <v/>
      </c>
      <c r="M71" s="86" t="str">
        <f t="shared" si="25"/>
        <v/>
      </c>
      <c r="N71" s="86"/>
      <c r="O71" s="86"/>
      <c r="P71" s="86"/>
      <c r="Q71" s="86"/>
      <c r="R71" s="86"/>
      <c r="T71" s="79">
        <f>IF(ISERROR(VALUE(#REF!)),0,VALUE(#REF!))</f>
        <v>0</v>
      </c>
      <c r="U71" s="79">
        <f>IF(ISERROR(VALUE(#REF!)),0,VALUE(#REF!))</f>
        <v>0</v>
      </c>
    </row>
    <row r="72" spans="1:21" ht="18.75" customHeight="1" x14ac:dyDescent="0.2">
      <c r="A72" s="83">
        <v>57</v>
      </c>
      <c r="B72" s="489" t="str">
        <f t="shared" si="18"/>
        <v/>
      </c>
      <c r="C72" s="490"/>
      <c r="D72" s="490"/>
      <c r="E72" s="491"/>
      <c r="F72" s="481" t="str">
        <f t="shared" si="19"/>
        <v/>
      </c>
      <c r="G72" s="481"/>
      <c r="H72" s="81" t="str">
        <f t="shared" si="20"/>
        <v/>
      </c>
      <c r="I72" s="84" t="str">
        <f t="shared" si="21"/>
        <v/>
      </c>
      <c r="J72" s="85" t="str">
        <f t="shared" si="22"/>
        <v/>
      </c>
      <c r="K72" s="85" t="str">
        <f t="shared" si="23"/>
        <v/>
      </c>
      <c r="L72" s="86" t="str">
        <f t="shared" si="24"/>
        <v/>
      </c>
      <c r="M72" s="86" t="str">
        <f t="shared" si="25"/>
        <v/>
      </c>
      <c r="N72" s="86"/>
      <c r="O72" s="86"/>
      <c r="P72" s="86"/>
      <c r="Q72" s="86"/>
      <c r="R72" s="86"/>
      <c r="T72" s="79">
        <f>IF(ISERROR(VALUE(#REF!)),0,VALUE(#REF!))</f>
        <v>0</v>
      </c>
      <c r="U72" s="79">
        <f>IF(ISERROR(VALUE(#REF!)),0,VALUE(#REF!))</f>
        <v>0</v>
      </c>
    </row>
    <row r="73" spans="1:21" ht="18.75" customHeight="1" x14ac:dyDescent="0.2">
      <c r="A73" s="87">
        <v>58</v>
      </c>
      <c r="B73" s="489" t="str">
        <f t="shared" si="18"/>
        <v/>
      </c>
      <c r="C73" s="490"/>
      <c r="D73" s="490"/>
      <c r="E73" s="491"/>
      <c r="F73" s="481" t="str">
        <f t="shared" si="19"/>
        <v/>
      </c>
      <c r="G73" s="481"/>
      <c r="H73" s="81" t="str">
        <f t="shared" si="20"/>
        <v/>
      </c>
      <c r="I73" s="84" t="str">
        <f t="shared" si="21"/>
        <v/>
      </c>
      <c r="J73" s="85" t="str">
        <f t="shared" si="22"/>
        <v/>
      </c>
      <c r="K73" s="85" t="str">
        <f t="shared" si="23"/>
        <v/>
      </c>
      <c r="L73" s="86" t="str">
        <f t="shared" si="24"/>
        <v/>
      </c>
      <c r="M73" s="86" t="str">
        <f t="shared" si="25"/>
        <v/>
      </c>
      <c r="N73" s="86"/>
      <c r="O73" s="86"/>
      <c r="P73" s="86"/>
      <c r="Q73" s="86"/>
      <c r="R73" s="86"/>
      <c r="T73" s="79">
        <f>IF(ISERROR(VALUE(#REF!)),0,VALUE(#REF!))</f>
        <v>0</v>
      </c>
      <c r="U73" s="79">
        <f>IF(ISERROR(VALUE(#REF!)),0,VALUE(#REF!))</f>
        <v>0</v>
      </c>
    </row>
    <row r="74" spans="1:21" ht="18.75" customHeight="1" x14ac:dyDescent="0.2">
      <c r="A74" s="83">
        <v>59</v>
      </c>
      <c r="B74" s="489" t="str">
        <f t="shared" si="18"/>
        <v/>
      </c>
      <c r="C74" s="490"/>
      <c r="D74" s="490"/>
      <c r="E74" s="491"/>
      <c r="F74" s="481" t="str">
        <f t="shared" si="19"/>
        <v/>
      </c>
      <c r="G74" s="481"/>
      <c r="H74" s="81" t="str">
        <f t="shared" si="20"/>
        <v/>
      </c>
      <c r="I74" s="84" t="str">
        <f t="shared" si="21"/>
        <v/>
      </c>
      <c r="J74" s="85" t="str">
        <f t="shared" si="22"/>
        <v/>
      </c>
      <c r="K74" s="85" t="str">
        <f t="shared" si="23"/>
        <v/>
      </c>
      <c r="L74" s="86" t="str">
        <f t="shared" si="24"/>
        <v/>
      </c>
      <c r="M74" s="86" t="str">
        <f t="shared" si="25"/>
        <v/>
      </c>
      <c r="N74" s="86"/>
      <c r="O74" s="86"/>
      <c r="P74" s="86"/>
      <c r="Q74" s="86"/>
      <c r="R74" s="86"/>
      <c r="T74" s="79">
        <f>IF(ISERROR(VALUE(#REF!)),0,VALUE(#REF!))</f>
        <v>0</v>
      </c>
      <c r="U74" s="79">
        <f>IF(ISERROR(VALUE(#REF!)),0,VALUE(#REF!))</f>
        <v>0</v>
      </c>
    </row>
    <row r="75" spans="1:21" ht="18.75" customHeight="1" x14ac:dyDescent="0.2">
      <c r="A75" s="87">
        <v>60</v>
      </c>
      <c r="B75" s="489" t="str">
        <f t="shared" si="18"/>
        <v/>
      </c>
      <c r="C75" s="490"/>
      <c r="D75" s="490"/>
      <c r="E75" s="491"/>
      <c r="F75" s="481" t="str">
        <f t="shared" si="19"/>
        <v/>
      </c>
      <c r="G75" s="481"/>
      <c r="H75" s="81" t="str">
        <f t="shared" si="20"/>
        <v/>
      </c>
      <c r="I75" s="84" t="str">
        <f t="shared" si="21"/>
        <v/>
      </c>
      <c r="J75" s="85" t="str">
        <f t="shared" si="22"/>
        <v/>
      </c>
      <c r="K75" s="85" t="str">
        <f t="shared" si="23"/>
        <v/>
      </c>
      <c r="L75" s="86" t="str">
        <f t="shared" si="24"/>
        <v/>
      </c>
      <c r="M75" s="86" t="str">
        <f t="shared" si="25"/>
        <v/>
      </c>
      <c r="N75" s="86"/>
      <c r="O75" s="86"/>
      <c r="P75" s="86"/>
      <c r="Q75" s="86"/>
      <c r="R75" s="86"/>
      <c r="T75" s="79">
        <f>IF(ISERROR(VALUE(#REF!)),0,VALUE(#REF!))</f>
        <v>0</v>
      </c>
      <c r="U75" s="79">
        <f>IF(ISERROR(VALUE(#REF!)),0,VALUE(#REF!))</f>
        <v>0</v>
      </c>
    </row>
    <row r="76" spans="1:21" ht="18.75" customHeight="1" x14ac:dyDescent="0.2">
      <c r="A76" s="83">
        <f>A75+1</f>
        <v>61</v>
      </c>
      <c r="B76" s="489" t="str">
        <f t="shared" si="10"/>
        <v/>
      </c>
      <c r="C76" s="490"/>
      <c r="D76" s="490"/>
      <c r="E76" s="491"/>
      <c r="F76" s="481" t="str">
        <f t="shared" si="11"/>
        <v/>
      </c>
      <c r="G76" s="481"/>
      <c r="H76" s="81" t="str">
        <f t="shared" si="20"/>
        <v/>
      </c>
      <c r="I76" s="84" t="str">
        <f t="shared" si="21"/>
        <v/>
      </c>
      <c r="J76" s="85" t="str">
        <f t="shared" si="22"/>
        <v/>
      </c>
      <c r="K76" s="85" t="str">
        <f t="shared" si="23"/>
        <v/>
      </c>
      <c r="L76" s="86" t="str">
        <f t="shared" si="24"/>
        <v/>
      </c>
      <c r="M76" s="86" t="str">
        <f t="shared" si="25"/>
        <v/>
      </c>
      <c r="N76" s="86"/>
      <c r="O76" s="86"/>
      <c r="P76" s="86"/>
      <c r="Q76" s="86"/>
      <c r="R76" s="86"/>
      <c r="T76" s="79">
        <f>IF(ISERROR(VALUE(#REF!)),0,VALUE(#REF!))</f>
        <v>0</v>
      </c>
      <c r="U76" s="79">
        <f>IF(ISERROR(VALUE(#REF!)),0,VALUE(#REF!))</f>
        <v>0</v>
      </c>
    </row>
    <row r="77" spans="1:21" ht="18.75" customHeight="1" x14ac:dyDescent="0.2">
      <c r="A77" s="83">
        <f t="shared" ref="A77:A95" si="26">A76+1</f>
        <v>62</v>
      </c>
      <c r="B77" s="489" t="str">
        <f t="shared" si="10"/>
        <v/>
      </c>
      <c r="C77" s="490"/>
      <c r="D77" s="490"/>
      <c r="E77" s="491"/>
      <c r="F77" s="481" t="str">
        <f t="shared" si="11"/>
        <v/>
      </c>
      <c r="G77" s="481"/>
      <c r="H77" s="81" t="str">
        <f t="shared" si="20"/>
        <v/>
      </c>
      <c r="I77" s="84" t="str">
        <f t="shared" si="21"/>
        <v/>
      </c>
      <c r="J77" s="85" t="str">
        <f t="shared" si="22"/>
        <v/>
      </c>
      <c r="K77" s="85" t="str">
        <f t="shared" si="23"/>
        <v/>
      </c>
      <c r="L77" s="86" t="str">
        <f t="shared" si="24"/>
        <v/>
      </c>
      <c r="M77" s="86" t="str">
        <f t="shared" si="25"/>
        <v/>
      </c>
      <c r="N77" s="86"/>
      <c r="O77" s="86"/>
      <c r="P77" s="86"/>
      <c r="Q77" s="86"/>
      <c r="R77" s="86"/>
      <c r="T77" s="79">
        <f>IF(ISERROR(VALUE(#REF!)),0,VALUE(#REF!))</f>
        <v>0</v>
      </c>
      <c r="U77" s="79">
        <f>IF(ISERROR(VALUE(#REF!)),0,VALUE(#REF!))</f>
        <v>0</v>
      </c>
    </row>
    <row r="78" spans="1:21" ht="18.75" customHeight="1" x14ac:dyDescent="0.2">
      <c r="A78" s="83">
        <f t="shared" si="26"/>
        <v>63</v>
      </c>
      <c r="B78" s="489" t="str">
        <f t="shared" si="10"/>
        <v/>
      </c>
      <c r="C78" s="490"/>
      <c r="D78" s="490"/>
      <c r="E78" s="491"/>
      <c r="F78" s="481" t="str">
        <f t="shared" si="11"/>
        <v/>
      </c>
      <c r="G78" s="481"/>
      <c r="H78" s="81" t="str">
        <f t="shared" si="20"/>
        <v/>
      </c>
      <c r="I78" s="84" t="str">
        <f t="shared" si="21"/>
        <v/>
      </c>
      <c r="J78" s="85" t="str">
        <f t="shared" si="22"/>
        <v/>
      </c>
      <c r="K78" s="85" t="str">
        <f t="shared" si="23"/>
        <v/>
      </c>
      <c r="L78" s="86" t="str">
        <f t="shared" si="24"/>
        <v/>
      </c>
      <c r="M78" s="86" t="str">
        <f t="shared" si="25"/>
        <v/>
      </c>
      <c r="N78" s="86"/>
      <c r="O78" s="86"/>
      <c r="P78" s="86"/>
      <c r="Q78" s="86"/>
      <c r="R78" s="86"/>
      <c r="T78" s="79">
        <f>IF(ISERROR(VALUE(#REF!)),0,VALUE(#REF!))</f>
        <v>0</v>
      </c>
      <c r="U78" s="79">
        <f>IF(ISERROR(VALUE(#REF!)),0,VALUE(#REF!))</f>
        <v>0</v>
      </c>
    </row>
    <row r="79" spans="1:21" ht="18.75" customHeight="1" x14ac:dyDescent="0.2">
      <c r="A79" s="83">
        <f t="shared" si="26"/>
        <v>64</v>
      </c>
      <c r="B79" s="489" t="str">
        <f t="shared" si="10"/>
        <v/>
      </c>
      <c r="C79" s="490"/>
      <c r="D79" s="490"/>
      <c r="E79" s="491"/>
      <c r="F79" s="481" t="str">
        <f t="shared" si="11"/>
        <v/>
      </c>
      <c r="G79" s="481"/>
      <c r="H79" s="81" t="str">
        <f t="shared" si="20"/>
        <v/>
      </c>
      <c r="I79" s="84" t="str">
        <f t="shared" si="21"/>
        <v/>
      </c>
      <c r="J79" s="85" t="str">
        <f t="shared" si="22"/>
        <v/>
      </c>
      <c r="K79" s="85" t="str">
        <f t="shared" si="23"/>
        <v/>
      </c>
      <c r="L79" s="86" t="str">
        <f t="shared" si="24"/>
        <v/>
      </c>
      <c r="M79" s="86" t="str">
        <f t="shared" si="25"/>
        <v/>
      </c>
      <c r="N79" s="86"/>
      <c r="O79" s="86"/>
      <c r="P79" s="86"/>
      <c r="Q79" s="86"/>
      <c r="R79" s="86"/>
      <c r="T79" s="79">
        <f>IF(ISERROR(VALUE(#REF!)),0,VALUE(#REF!))</f>
        <v>0</v>
      </c>
      <c r="U79" s="79">
        <f>IF(ISERROR(VALUE(#REF!)),0,VALUE(#REF!))</f>
        <v>0</v>
      </c>
    </row>
    <row r="80" spans="1:21" ht="18.75" customHeight="1" x14ac:dyDescent="0.2">
      <c r="A80" s="83">
        <f t="shared" si="26"/>
        <v>65</v>
      </c>
      <c r="B80" s="489" t="str">
        <f t="shared" si="10"/>
        <v/>
      </c>
      <c r="C80" s="490"/>
      <c r="D80" s="490"/>
      <c r="E80" s="491"/>
      <c r="F80" s="481" t="str">
        <f t="shared" si="11"/>
        <v/>
      </c>
      <c r="G80" s="481"/>
      <c r="H80" s="81" t="str">
        <f t="shared" si="20"/>
        <v/>
      </c>
      <c r="I80" s="84" t="str">
        <f t="shared" si="21"/>
        <v/>
      </c>
      <c r="J80" s="85" t="str">
        <f t="shared" si="22"/>
        <v/>
      </c>
      <c r="K80" s="85" t="str">
        <f t="shared" si="23"/>
        <v/>
      </c>
      <c r="L80" s="86" t="str">
        <f t="shared" si="24"/>
        <v/>
      </c>
      <c r="M80" s="86" t="str">
        <f t="shared" si="25"/>
        <v/>
      </c>
      <c r="N80" s="86"/>
      <c r="O80" s="86"/>
      <c r="P80" s="86"/>
      <c r="Q80" s="86"/>
      <c r="R80" s="86"/>
      <c r="T80" s="79">
        <f>IF(ISERROR(VALUE(#REF!)),0,VALUE(#REF!))</f>
        <v>0</v>
      </c>
      <c r="U80" s="79">
        <f>IF(ISERROR(VALUE(#REF!)),0,VALUE(#REF!))</f>
        <v>0</v>
      </c>
    </row>
    <row r="81" spans="1:21" ht="18.75" customHeight="1" x14ac:dyDescent="0.2">
      <c r="A81" s="83">
        <f t="shared" si="26"/>
        <v>66</v>
      </c>
      <c r="B81" s="489" t="str">
        <f t="shared" si="10"/>
        <v/>
      </c>
      <c r="C81" s="490"/>
      <c r="D81" s="490"/>
      <c r="E81" s="491"/>
      <c r="F81" s="481" t="str">
        <f t="shared" si="11"/>
        <v/>
      </c>
      <c r="G81" s="481"/>
      <c r="H81" s="81" t="str">
        <f t="shared" si="20"/>
        <v/>
      </c>
      <c r="I81" s="84" t="str">
        <f t="shared" si="21"/>
        <v/>
      </c>
      <c r="J81" s="85" t="str">
        <f t="shared" si="22"/>
        <v/>
      </c>
      <c r="K81" s="85" t="str">
        <f t="shared" si="23"/>
        <v/>
      </c>
      <c r="L81" s="86" t="str">
        <f t="shared" si="24"/>
        <v/>
      </c>
      <c r="M81" s="86" t="str">
        <f t="shared" si="25"/>
        <v/>
      </c>
      <c r="N81" s="86"/>
      <c r="O81" s="86"/>
      <c r="P81" s="86"/>
      <c r="Q81" s="86"/>
      <c r="R81" s="86"/>
      <c r="T81" s="79">
        <f>IF(ISERROR(VALUE(#REF!)),0,VALUE(#REF!))</f>
        <v>0</v>
      </c>
      <c r="U81" s="79">
        <f>IF(ISERROR(VALUE(#REF!)),0,VALUE(#REF!))</f>
        <v>0</v>
      </c>
    </row>
    <row r="82" spans="1:21" ht="18.75" customHeight="1" x14ac:dyDescent="0.2">
      <c r="A82" s="83">
        <f t="shared" si="26"/>
        <v>67</v>
      </c>
      <c r="B82" s="489" t="str">
        <f t="shared" si="10"/>
        <v/>
      </c>
      <c r="C82" s="490"/>
      <c r="D82" s="490"/>
      <c r="E82" s="491"/>
      <c r="F82" s="481" t="str">
        <f t="shared" si="11"/>
        <v/>
      </c>
      <c r="G82" s="481"/>
      <c r="H82" s="81" t="str">
        <f t="shared" si="20"/>
        <v/>
      </c>
      <c r="I82" s="84" t="str">
        <f t="shared" si="21"/>
        <v/>
      </c>
      <c r="J82" s="85" t="str">
        <f t="shared" si="22"/>
        <v/>
      </c>
      <c r="K82" s="85" t="str">
        <f t="shared" si="23"/>
        <v/>
      </c>
      <c r="L82" s="86" t="str">
        <f t="shared" si="24"/>
        <v/>
      </c>
      <c r="M82" s="86" t="str">
        <f t="shared" si="25"/>
        <v/>
      </c>
      <c r="N82" s="86"/>
      <c r="O82" s="86"/>
      <c r="P82" s="86"/>
      <c r="Q82" s="86"/>
      <c r="R82" s="86"/>
      <c r="T82" s="79">
        <f>IF(ISERROR(VALUE(#REF!)),0,VALUE(#REF!))</f>
        <v>0</v>
      </c>
      <c r="U82" s="79">
        <f>IF(ISERROR(VALUE(#REF!)),0,VALUE(#REF!))</f>
        <v>0</v>
      </c>
    </row>
    <row r="83" spans="1:21" ht="18.75" customHeight="1" x14ac:dyDescent="0.2">
      <c r="A83" s="83">
        <f t="shared" si="26"/>
        <v>68</v>
      </c>
      <c r="B83" s="489" t="str">
        <f t="shared" si="10"/>
        <v/>
      </c>
      <c r="C83" s="490"/>
      <c r="D83" s="490"/>
      <c r="E83" s="491"/>
      <c r="F83" s="481" t="str">
        <f t="shared" si="11"/>
        <v/>
      </c>
      <c r="G83" s="481"/>
      <c r="H83" s="81" t="str">
        <f t="shared" si="20"/>
        <v/>
      </c>
      <c r="I83" s="84" t="str">
        <f t="shared" si="21"/>
        <v/>
      </c>
      <c r="J83" s="85" t="str">
        <f t="shared" si="22"/>
        <v/>
      </c>
      <c r="K83" s="85" t="str">
        <f t="shared" si="23"/>
        <v/>
      </c>
      <c r="L83" s="86" t="str">
        <f t="shared" si="24"/>
        <v/>
      </c>
      <c r="M83" s="86" t="str">
        <f t="shared" si="25"/>
        <v/>
      </c>
      <c r="N83" s="86"/>
      <c r="O83" s="86"/>
      <c r="P83" s="86"/>
      <c r="Q83" s="86"/>
      <c r="R83" s="86"/>
      <c r="T83" s="79">
        <f>IF(ISERROR(VALUE(#REF!)),0,VALUE(#REF!))</f>
        <v>0</v>
      </c>
      <c r="U83" s="79">
        <f>IF(ISERROR(VALUE(#REF!)),0,VALUE(#REF!))</f>
        <v>0</v>
      </c>
    </row>
    <row r="84" spans="1:21" ht="18.75" customHeight="1" x14ac:dyDescent="0.2">
      <c r="A84" s="83">
        <f t="shared" si="26"/>
        <v>69</v>
      </c>
      <c r="B84" s="489" t="str">
        <f t="shared" si="10"/>
        <v/>
      </c>
      <c r="C84" s="490"/>
      <c r="D84" s="490"/>
      <c r="E84" s="491"/>
      <c r="F84" s="481" t="str">
        <f t="shared" si="11"/>
        <v/>
      </c>
      <c r="G84" s="481"/>
      <c r="H84" s="81" t="str">
        <f t="shared" si="20"/>
        <v/>
      </c>
      <c r="I84" s="84" t="str">
        <f t="shared" si="21"/>
        <v/>
      </c>
      <c r="J84" s="85" t="str">
        <f t="shared" si="22"/>
        <v/>
      </c>
      <c r="K84" s="85" t="str">
        <f t="shared" si="23"/>
        <v/>
      </c>
      <c r="L84" s="86" t="str">
        <f t="shared" si="24"/>
        <v/>
      </c>
      <c r="M84" s="86" t="str">
        <f t="shared" si="25"/>
        <v/>
      </c>
      <c r="N84" s="86"/>
      <c r="O84" s="86"/>
      <c r="P84" s="86"/>
      <c r="Q84" s="86"/>
      <c r="R84" s="86"/>
      <c r="T84" s="79">
        <f>IF(ISERROR(VALUE(#REF!)),0,VALUE(#REF!))</f>
        <v>0</v>
      </c>
      <c r="U84" s="79">
        <f>IF(ISERROR(VALUE(#REF!)),0,VALUE(#REF!))</f>
        <v>0</v>
      </c>
    </row>
    <row r="85" spans="1:21" ht="18.75" customHeight="1" x14ac:dyDescent="0.2">
      <c r="A85" s="83">
        <f t="shared" si="26"/>
        <v>70</v>
      </c>
      <c r="B85" s="489" t="str">
        <f t="shared" si="10"/>
        <v/>
      </c>
      <c r="C85" s="490"/>
      <c r="D85" s="490"/>
      <c r="E85" s="491"/>
      <c r="F85" s="481" t="str">
        <f t="shared" si="11"/>
        <v/>
      </c>
      <c r="G85" s="481"/>
      <c r="H85" s="81" t="str">
        <f t="shared" si="20"/>
        <v/>
      </c>
      <c r="I85" s="84" t="str">
        <f t="shared" si="21"/>
        <v/>
      </c>
      <c r="J85" s="85" t="str">
        <f t="shared" si="22"/>
        <v/>
      </c>
      <c r="K85" s="85" t="str">
        <f t="shared" si="23"/>
        <v/>
      </c>
      <c r="L85" s="86" t="str">
        <f t="shared" si="24"/>
        <v/>
      </c>
      <c r="M85" s="86" t="str">
        <f t="shared" si="25"/>
        <v/>
      </c>
      <c r="N85" s="86"/>
      <c r="O85" s="86"/>
      <c r="P85" s="86"/>
      <c r="Q85" s="86"/>
      <c r="R85" s="86"/>
      <c r="T85" s="79">
        <f>IF(ISERROR(VALUE(#REF!)),0,VALUE(#REF!))</f>
        <v>0</v>
      </c>
      <c r="U85" s="79">
        <f>IF(ISERROR(VALUE(#REF!)),0,VALUE(#REF!))</f>
        <v>0</v>
      </c>
    </row>
    <row r="86" spans="1:21" ht="18.75" customHeight="1" x14ac:dyDescent="0.2">
      <c r="A86" s="83">
        <f t="shared" si="26"/>
        <v>71</v>
      </c>
      <c r="B86" s="489" t="str">
        <f t="shared" si="10"/>
        <v/>
      </c>
      <c r="C86" s="490"/>
      <c r="D86" s="490"/>
      <c r="E86" s="491"/>
      <c r="F86" s="481" t="str">
        <f t="shared" si="11"/>
        <v/>
      </c>
      <c r="G86" s="481"/>
      <c r="H86" s="81" t="str">
        <f t="shared" si="20"/>
        <v/>
      </c>
      <c r="I86" s="84" t="str">
        <f t="shared" si="21"/>
        <v/>
      </c>
      <c r="J86" s="85" t="str">
        <f t="shared" si="22"/>
        <v/>
      </c>
      <c r="K86" s="85" t="str">
        <f t="shared" si="23"/>
        <v/>
      </c>
      <c r="L86" s="86" t="str">
        <f t="shared" si="24"/>
        <v/>
      </c>
      <c r="M86" s="86" t="str">
        <f t="shared" si="25"/>
        <v/>
      </c>
      <c r="N86" s="86"/>
      <c r="O86" s="86"/>
      <c r="P86" s="86"/>
      <c r="Q86" s="86"/>
      <c r="R86" s="86"/>
      <c r="T86" s="79">
        <f>IF(ISERROR(VALUE(#REF!)),0,VALUE(#REF!))</f>
        <v>0</v>
      </c>
      <c r="U86" s="79">
        <f>IF(ISERROR(VALUE(#REF!)),0,VALUE(#REF!))</f>
        <v>0</v>
      </c>
    </row>
    <row r="87" spans="1:21" ht="18.75" customHeight="1" x14ac:dyDescent="0.2">
      <c r="A87" s="83">
        <f t="shared" si="26"/>
        <v>72</v>
      </c>
      <c r="B87" s="489" t="str">
        <f t="shared" si="10"/>
        <v/>
      </c>
      <c r="C87" s="490"/>
      <c r="D87" s="490"/>
      <c r="E87" s="491"/>
      <c r="F87" s="481" t="str">
        <f t="shared" si="11"/>
        <v/>
      </c>
      <c r="G87" s="481"/>
      <c r="H87" s="81" t="str">
        <f t="shared" si="20"/>
        <v/>
      </c>
      <c r="I87" s="84" t="str">
        <f t="shared" si="21"/>
        <v/>
      </c>
      <c r="J87" s="85" t="str">
        <f t="shared" si="22"/>
        <v/>
      </c>
      <c r="K87" s="85" t="str">
        <f t="shared" si="23"/>
        <v/>
      </c>
      <c r="L87" s="86" t="str">
        <f t="shared" si="24"/>
        <v/>
      </c>
      <c r="M87" s="86" t="str">
        <f t="shared" si="25"/>
        <v/>
      </c>
      <c r="N87" s="86"/>
      <c r="O87" s="86"/>
      <c r="P87" s="86"/>
      <c r="Q87" s="86"/>
      <c r="R87" s="86"/>
      <c r="T87" s="79">
        <f>IF(ISERROR(VALUE(#REF!)),0,VALUE(#REF!))</f>
        <v>0</v>
      </c>
      <c r="U87" s="79">
        <f>IF(ISERROR(VALUE(#REF!)),0,VALUE(#REF!))</f>
        <v>0</v>
      </c>
    </row>
    <row r="88" spans="1:21" ht="18.75" customHeight="1" x14ac:dyDescent="0.2">
      <c r="A88" s="83">
        <f t="shared" si="26"/>
        <v>73</v>
      </c>
      <c r="B88" s="489" t="str">
        <f t="shared" si="10"/>
        <v/>
      </c>
      <c r="C88" s="490"/>
      <c r="D88" s="490"/>
      <c r="E88" s="491"/>
      <c r="F88" s="481" t="str">
        <f t="shared" si="11"/>
        <v/>
      </c>
      <c r="G88" s="481"/>
      <c r="H88" s="81" t="str">
        <f t="shared" si="20"/>
        <v/>
      </c>
      <c r="I88" s="84" t="str">
        <f t="shared" si="21"/>
        <v/>
      </c>
      <c r="J88" s="85" t="str">
        <f t="shared" si="22"/>
        <v/>
      </c>
      <c r="K88" s="85" t="str">
        <f t="shared" si="23"/>
        <v/>
      </c>
      <c r="L88" s="86" t="str">
        <f t="shared" si="24"/>
        <v/>
      </c>
      <c r="M88" s="86" t="str">
        <f t="shared" si="25"/>
        <v/>
      </c>
      <c r="N88" s="86"/>
      <c r="O88" s="86"/>
      <c r="P88" s="86"/>
      <c r="Q88" s="86"/>
      <c r="R88" s="86"/>
      <c r="T88" s="79">
        <f>IF(ISERROR(VALUE(#REF!)),0,VALUE(#REF!))</f>
        <v>0</v>
      </c>
      <c r="U88" s="79">
        <f>IF(ISERROR(VALUE(#REF!)),0,VALUE(#REF!))</f>
        <v>0</v>
      </c>
    </row>
    <row r="89" spans="1:21" ht="18.75" customHeight="1" x14ac:dyDescent="0.2">
      <c r="A89" s="83">
        <f t="shared" si="26"/>
        <v>74</v>
      </c>
      <c r="B89" s="489" t="str">
        <f t="shared" si="10"/>
        <v/>
      </c>
      <c r="C89" s="490"/>
      <c r="D89" s="490"/>
      <c r="E89" s="491"/>
      <c r="F89" s="481" t="str">
        <f t="shared" si="11"/>
        <v/>
      </c>
      <c r="G89" s="481"/>
      <c r="H89" s="81" t="str">
        <f t="shared" si="20"/>
        <v/>
      </c>
      <c r="I89" s="84" t="str">
        <f t="shared" si="21"/>
        <v/>
      </c>
      <c r="J89" s="85" t="str">
        <f t="shared" si="22"/>
        <v/>
      </c>
      <c r="K89" s="85" t="str">
        <f t="shared" si="23"/>
        <v/>
      </c>
      <c r="L89" s="86" t="str">
        <f t="shared" si="24"/>
        <v/>
      </c>
      <c r="M89" s="86" t="str">
        <f t="shared" si="25"/>
        <v/>
      </c>
      <c r="N89" s="86"/>
      <c r="O89" s="86"/>
      <c r="P89" s="86"/>
      <c r="Q89" s="86"/>
      <c r="R89" s="86"/>
      <c r="T89" s="79">
        <f>IF(ISERROR(VALUE(#REF!)),0,VALUE(#REF!))</f>
        <v>0</v>
      </c>
      <c r="U89" s="79">
        <f>IF(ISERROR(VALUE(#REF!)),0,VALUE(#REF!))</f>
        <v>0</v>
      </c>
    </row>
    <row r="90" spans="1:21" ht="18.75" customHeight="1" x14ac:dyDescent="0.2">
      <c r="A90" s="83">
        <f t="shared" si="26"/>
        <v>75</v>
      </c>
      <c r="B90" s="489" t="str">
        <f t="shared" si="10"/>
        <v/>
      </c>
      <c r="C90" s="490"/>
      <c r="D90" s="490"/>
      <c r="E90" s="491"/>
      <c r="F90" s="481" t="str">
        <f t="shared" si="11"/>
        <v/>
      </c>
      <c r="G90" s="481"/>
      <c r="H90" s="81" t="str">
        <f t="shared" si="20"/>
        <v/>
      </c>
      <c r="I90" s="84" t="str">
        <f t="shared" si="21"/>
        <v/>
      </c>
      <c r="J90" s="85" t="str">
        <f t="shared" si="22"/>
        <v/>
      </c>
      <c r="K90" s="85" t="str">
        <f t="shared" si="23"/>
        <v/>
      </c>
      <c r="L90" s="86" t="str">
        <f t="shared" si="24"/>
        <v/>
      </c>
      <c r="M90" s="86" t="str">
        <f t="shared" si="25"/>
        <v/>
      </c>
      <c r="N90" s="86"/>
      <c r="O90" s="86"/>
      <c r="P90" s="86"/>
      <c r="Q90" s="86"/>
      <c r="R90" s="86"/>
      <c r="T90" s="79">
        <f>IF(ISERROR(VALUE(#REF!)),0,VALUE(#REF!))</f>
        <v>0</v>
      </c>
      <c r="U90" s="79">
        <f>IF(ISERROR(VALUE(#REF!)),0,VALUE(#REF!))</f>
        <v>0</v>
      </c>
    </row>
    <row r="91" spans="1:21" ht="18.75" customHeight="1" x14ac:dyDescent="0.2">
      <c r="A91" s="83">
        <f t="shared" si="26"/>
        <v>76</v>
      </c>
      <c r="B91" s="489" t="str">
        <f t="shared" si="10"/>
        <v/>
      </c>
      <c r="C91" s="490"/>
      <c r="D91" s="490"/>
      <c r="E91" s="491"/>
      <c r="F91" s="481" t="str">
        <f t="shared" si="11"/>
        <v/>
      </c>
      <c r="G91" s="481"/>
      <c r="H91" s="81" t="str">
        <f t="shared" si="20"/>
        <v/>
      </c>
      <c r="I91" s="84" t="str">
        <f t="shared" si="21"/>
        <v/>
      </c>
      <c r="J91" s="85" t="str">
        <f t="shared" si="22"/>
        <v/>
      </c>
      <c r="K91" s="85" t="str">
        <f t="shared" si="23"/>
        <v/>
      </c>
      <c r="L91" s="86" t="str">
        <f t="shared" si="24"/>
        <v/>
      </c>
      <c r="M91" s="86" t="str">
        <f t="shared" si="25"/>
        <v/>
      </c>
      <c r="N91" s="86"/>
      <c r="O91" s="86"/>
      <c r="P91" s="86"/>
      <c r="Q91" s="86"/>
      <c r="R91" s="86"/>
      <c r="T91" s="79">
        <f>IF(ISERROR(VALUE(#REF!)),0,VALUE(#REF!))</f>
        <v>0</v>
      </c>
      <c r="U91" s="79">
        <f>IF(ISERROR(VALUE(#REF!)),0,VALUE(#REF!))</f>
        <v>0</v>
      </c>
    </row>
    <row r="92" spans="1:21" ht="18.75" customHeight="1" x14ac:dyDescent="0.2">
      <c r="A92" s="83">
        <f t="shared" si="26"/>
        <v>77</v>
      </c>
      <c r="B92" s="489" t="str">
        <f t="shared" si="10"/>
        <v/>
      </c>
      <c r="C92" s="490"/>
      <c r="D92" s="490"/>
      <c r="E92" s="491"/>
      <c r="F92" s="481" t="str">
        <f t="shared" si="11"/>
        <v/>
      </c>
      <c r="G92" s="481"/>
      <c r="H92" s="81" t="str">
        <f t="shared" si="20"/>
        <v/>
      </c>
      <c r="I92" s="84" t="str">
        <f t="shared" si="21"/>
        <v/>
      </c>
      <c r="J92" s="85" t="str">
        <f t="shared" si="22"/>
        <v/>
      </c>
      <c r="K92" s="85" t="str">
        <f t="shared" si="23"/>
        <v/>
      </c>
      <c r="L92" s="86" t="str">
        <f t="shared" si="24"/>
        <v/>
      </c>
      <c r="M92" s="86" t="str">
        <f t="shared" si="25"/>
        <v/>
      </c>
      <c r="N92" s="86"/>
      <c r="O92" s="86"/>
      <c r="P92" s="86"/>
      <c r="Q92" s="86"/>
      <c r="R92" s="86"/>
      <c r="T92" s="79">
        <f>IF(ISERROR(VALUE(#REF!)),0,VALUE(#REF!))</f>
        <v>0</v>
      </c>
      <c r="U92" s="79">
        <f>IF(ISERROR(VALUE(#REF!)),0,VALUE(#REF!))</f>
        <v>0</v>
      </c>
    </row>
    <row r="93" spans="1:21" ht="18.75" customHeight="1" x14ac:dyDescent="0.2">
      <c r="A93" s="83">
        <f t="shared" si="26"/>
        <v>78</v>
      </c>
      <c r="B93" s="489" t="str">
        <f t="shared" si="10"/>
        <v/>
      </c>
      <c r="C93" s="490"/>
      <c r="D93" s="490"/>
      <c r="E93" s="491"/>
      <c r="F93" s="481" t="str">
        <f t="shared" si="11"/>
        <v/>
      </c>
      <c r="G93" s="481"/>
      <c r="H93" s="81" t="str">
        <f t="shared" si="20"/>
        <v/>
      </c>
      <c r="I93" s="84" t="str">
        <f t="shared" si="21"/>
        <v/>
      </c>
      <c r="J93" s="85" t="str">
        <f t="shared" si="22"/>
        <v/>
      </c>
      <c r="K93" s="85" t="str">
        <f t="shared" si="23"/>
        <v/>
      </c>
      <c r="L93" s="86" t="str">
        <f t="shared" si="24"/>
        <v/>
      </c>
      <c r="M93" s="86" t="str">
        <f t="shared" si="25"/>
        <v/>
      </c>
      <c r="N93" s="86"/>
      <c r="O93" s="86"/>
      <c r="P93" s="86"/>
      <c r="Q93" s="86"/>
      <c r="R93" s="86"/>
      <c r="T93" s="79">
        <f>IF(ISERROR(VALUE(#REF!)),0,VALUE(#REF!))</f>
        <v>0</v>
      </c>
      <c r="U93" s="79">
        <f>IF(ISERROR(VALUE(#REF!)),0,VALUE(#REF!))</f>
        <v>0</v>
      </c>
    </row>
    <row r="94" spans="1:21" ht="18.75" customHeight="1" x14ac:dyDescent="0.2">
      <c r="A94" s="83">
        <f t="shared" si="26"/>
        <v>79</v>
      </c>
      <c r="B94" s="489" t="str">
        <f t="shared" si="10"/>
        <v/>
      </c>
      <c r="C94" s="490"/>
      <c r="D94" s="490"/>
      <c r="E94" s="491"/>
      <c r="F94" s="481" t="str">
        <f t="shared" si="11"/>
        <v/>
      </c>
      <c r="G94" s="481"/>
      <c r="H94" s="81" t="str">
        <f t="shared" si="20"/>
        <v/>
      </c>
      <c r="I94" s="84" t="str">
        <f t="shared" si="21"/>
        <v/>
      </c>
      <c r="J94" s="85" t="str">
        <f t="shared" si="22"/>
        <v/>
      </c>
      <c r="K94" s="85" t="str">
        <f t="shared" si="23"/>
        <v/>
      </c>
      <c r="L94" s="86" t="str">
        <f t="shared" si="24"/>
        <v/>
      </c>
      <c r="M94" s="86" t="str">
        <f t="shared" si="25"/>
        <v/>
      </c>
      <c r="N94" s="86"/>
      <c r="O94" s="86"/>
      <c r="P94" s="86"/>
      <c r="Q94" s="86"/>
      <c r="R94" s="86"/>
      <c r="T94" s="79">
        <f>IF(ISERROR(VALUE(#REF!)),0,VALUE(#REF!))</f>
        <v>0</v>
      </c>
      <c r="U94" s="79">
        <f>IF(ISERROR(VALUE(#REF!)),0,VALUE(#REF!))</f>
        <v>0</v>
      </c>
    </row>
    <row r="95" spans="1:21" ht="18.75" customHeight="1" x14ac:dyDescent="0.2">
      <c r="A95" s="83">
        <f t="shared" si="26"/>
        <v>80</v>
      </c>
      <c r="B95" s="489" t="str">
        <f t="shared" si="10"/>
        <v/>
      </c>
      <c r="C95" s="490"/>
      <c r="D95" s="490"/>
      <c r="E95" s="491"/>
      <c r="F95" s="481" t="str">
        <f t="shared" si="11"/>
        <v/>
      </c>
      <c r="G95" s="481"/>
      <c r="H95" s="81" t="str">
        <f t="shared" si="20"/>
        <v/>
      </c>
      <c r="I95" s="84" t="str">
        <f t="shared" si="21"/>
        <v/>
      </c>
      <c r="J95" s="85" t="str">
        <f t="shared" si="22"/>
        <v/>
      </c>
      <c r="K95" s="85" t="str">
        <f t="shared" si="23"/>
        <v/>
      </c>
      <c r="L95" s="86" t="str">
        <f t="shared" si="24"/>
        <v/>
      </c>
      <c r="M95" s="86" t="str">
        <f t="shared" si="25"/>
        <v/>
      </c>
      <c r="N95" s="86"/>
      <c r="O95" s="86"/>
      <c r="P95" s="86"/>
      <c r="Q95" s="86"/>
      <c r="R95" s="86"/>
      <c r="T95" s="79">
        <f>IF(ISERROR(VALUE(#REF!)),0,VALUE(#REF!))</f>
        <v>0</v>
      </c>
      <c r="U95" s="79">
        <f>IF(ISERROR(VALUE(#REF!)),0,VALUE(#REF!))</f>
        <v>0</v>
      </c>
    </row>
    <row r="96" spans="1:21" ht="18.75" hidden="1" customHeight="1" x14ac:dyDescent="0.2">
      <c r="L96" s="80">
        <f>COUNTIF(L$36:L$95,"1")+COUNTIF(L$11:L$30,"1")</f>
        <v>0</v>
      </c>
      <c r="M96" s="80">
        <f>COUNTIF(M$36:M$95,"1")+COUNTIF(M$11:M$30,"1")</f>
        <v>0</v>
      </c>
    </row>
    <row r="97" spans="12:13" ht="18.75" hidden="1" customHeight="1" x14ac:dyDescent="0.2">
      <c r="L97" s="80">
        <f>COUNTIF(L$36:L$95,"2")+COUNTIF(L$11:L$30,"2")</f>
        <v>0</v>
      </c>
      <c r="M97" s="80">
        <f>COUNTIF(M$36:M$95,"2")+COUNTIF(M$11:M$30,"2")</f>
        <v>0</v>
      </c>
    </row>
    <row r="98" spans="12:13" ht="18.75" hidden="1" customHeight="1" x14ac:dyDescent="0.2">
      <c r="L98" s="80">
        <f>COUNTIF(L$36:L$95,"3")+COUNTIF(L$11:L$30,"3")</f>
        <v>0</v>
      </c>
      <c r="M98" s="80">
        <f>COUNTIF(M$36:M$95,"3")+COUNTIF(M$11:M$30,"3")</f>
        <v>0</v>
      </c>
    </row>
    <row r="99" spans="12:13" ht="18.75" hidden="1" customHeight="1" x14ac:dyDescent="0.2">
      <c r="L99" s="80">
        <f>COUNTIF(L$36:L$95,"4")+COUNTIF(L$11:L$30,"4")</f>
        <v>0</v>
      </c>
      <c r="M99" s="80">
        <f>COUNTIF(M$36:M$95,"4")+COUNTIF(M$11:M$30,"4")</f>
        <v>0</v>
      </c>
    </row>
    <row r="100" spans="12:13" ht="18.75" hidden="1" customHeight="1" x14ac:dyDescent="0.2">
      <c r="L100" s="80">
        <f>COUNTIF(L$36:L$95,"5")+COUNTIF(L$11:L$30,"5")</f>
        <v>0</v>
      </c>
      <c r="M100" s="80">
        <f>COUNTIF(M$36:M$95,"5")+COUNTIF(M$11:M$30,"5")</f>
        <v>0</v>
      </c>
    </row>
    <row r="101" spans="12:13" ht="18.75" hidden="1" customHeight="1" x14ac:dyDescent="0.2">
      <c r="L101" s="80">
        <f>COUNTIF(L$36:L$95,"6")+COUNTIF(L$11:L$30,"6")</f>
        <v>0</v>
      </c>
      <c r="M101" s="80">
        <f>COUNTIF(M$36:M$95,"6")+COUNTIF(M$11:M$30,"6")</f>
        <v>0</v>
      </c>
    </row>
    <row r="102" spans="12:13" ht="18.75" hidden="1" customHeight="1" x14ac:dyDescent="0.2">
      <c r="L102" s="80">
        <f>COUNTIF(L$36:L$95,"7")+COUNTIF(L$11:L$30,"7")</f>
        <v>0</v>
      </c>
      <c r="M102" s="80">
        <f>COUNTIF(M$36:M$95,"7")+COUNTIF(M$11:M$30,"7")</f>
        <v>0</v>
      </c>
    </row>
    <row r="103" spans="12:13" ht="18.75" hidden="1" customHeight="1" x14ac:dyDescent="0.2">
      <c r="L103" s="80">
        <f>COUNTIF(L$36:L$95,"8")+COUNTIF(L$11:L$30,"8")</f>
        <v>0</v>
      </c>
      <c r="M103" s="80">
        <f>COUNTIF(M$36:M$95,"8")+COUNTIF(M$11:M$30,"8")</f>
        <v>0</v>
      </c>
    </row>
    <row r="104" spans="12:13" ht="18.75" hidden="1" customHeight="1" x14ac:dyDescent="0.2">
      <c r="L104" s="80">
        <f>COUNTIF(L$36:L$95,"9")+COUNTIF(L$11:L$30,"9")</f>
        <v>0</v>
      </c>
      <c r="M104" s="80">
        <f>COUNTIF(M$36:M$95,"9")+COUNTIF(M$11:M$30,"9")</f>
        <v>0</v>
      </c>
    </row>
    <row r="105" spans="12:13" ht="18.75" hidden="1" customHeight="1" x14ac:dyDescent="0.2">
      <c r="L105" s="80">
        <f>COUNTIF(L$36:L$95,"10")+COUNTIF(L$11:L$30,"10")</f>
        <v>0</v>
      </c>
      <c r="M105" s="80">
        <f>COUNTIF(M$36:M$95,"10")+COUNTIF(M$11:M$30,"10")</f>
        <v>0</v>
      </c>
    </row>
    <row r="106" spans="12:13" ht="18.75" hidden="1" customHeight="1" x14ac:dyDescent="0.2">
      <c r="L106" s="80">
        <f>COUNTIF(L$96:L$105,"&gt;1")</f>
        <v>0</v>
      </c>
      <c r="M106" s="80">
        <f>COUNTIF(M$96:M$105,"&gt;1")</f>
        <v>0</v>
      </c>
    </row>
  </sheetData>
  <sheetProtection algorithmName="SHA-512" hashValue="BP3bYQ2n4k22USrrDfoEOC2uPpz3uR7uZ6hc4aMVM3UovnhX8+7S/EGs+9T72farRB+4RKewSPfG/DSme+qeqQ==" saltValue="UevCDG8OexXYLkVT9rwKbg==" spinCount="100000" sheet="1" selectLockedCells="1"/>
  <mergeCells count="201">
    <mergeCell ref="K33:L33"/>
    <mergeCell ref="K34:L34"/>
    <mergeCell ref="K35:L35"/>
    <mergeCell ref="F71:G71"/>
    <mergeCell ref="B72:E72"/>
    <mergeCell ref="F72:G72"/>
    <mergeCell ref="B73:E73"/>
    <mergeCell ref="F73:G73"/>
    <mergeCell ref="F61:G61"/>
    <mergeCell ref="B62:E62"/>
    <mergeCell ref="F62:G62"/>
    <mergeCell ref="B63:E63"/>
    <mergeCell ref="F63:G63"/>
    <mergeCell ref="B64:E64"/>
    <mergeCell ref="F64:G64"/>
    <mergeCell ref="B65:E65"/>
    <mergeCell ref="F65:G65"/>
    <mergeCell ref="F56:G56"/>
    <mergeCell ref="B57:E57"/>
    <mergeCell ref="F57:G57"/>
    <mergeCell ref="B58:E58"/>
    <mergeCell ref="F58:G58"/>
    <mergeCell ref="B59:E59"/>
    <mergeCell ref="B45:E45"/>
    <mergeCell ref="B74:E74"/>
    <mergeCell ref="F74:G74"/>
    <mergeCell ref="B75:E75"/>
    <mergeCell ref="F75:G75"/>
    <mergeCell ref="F66:G66"/>
    <mergeCell ref="B67:E67"/>
    <mergeCell ref="F67:G67"/>
    <mergeCell ref="B68:E68"/>
    <mergeCell ref="F68:G68"/>
    <mergeCell ref="B69:E69"/>
    <mergeCell ref="F69:G69"/>
    <mergeCell ref="B70:E70"/>
    <mergeCell ref="F70:G70"/>
    <mergeCell ref="B92:E92"/>
    <mergeCell ref="B93:E93"/>
    <mergeCell ref="B94:E94"/>
    <mergeCell ref="F81:G81"/>
    <mergeCell ref="F82:G82"/>
    <mergeCell ref="F83:G83"/>
    <mergeCell ref="F84:G84"/>
    <mergeCell ref="F85:G85"/>
    <mergeCell ref="F76:G76"/>
    <mergeCell ref="F77:G77"/>
    <mergeCell ref="F78:G78"/>
    <mergeCell ref="F79:G79"/>
    <mergeCell ref="F80:G80"/>
    <mergeCell ref="F91:G91"/>
    <mergeCell ref="F92:G92"/>
    <mergeCell ref="F93:G93"/>
    <mergeCell ref="F94:G94"/>
    <mergeCell ref="B95:E95"/>
    <mergeCell ref="B86:E86"/>
    <mergeCell ref="B87:E87"/>
    <mergeCell ref="B88:E88"/>
    <mergeCell ref="B89:E89"/>
    <mergeCell ref="B90:E90"/>
    <mergeCell ref="B91:E91"/>
    <mergeCell ref="B54:E54"/>
    <mergeCell ref="B55:E55"/>
    <mergeCell ref="B76:E76"/>
    <mergeCell ref="B77:E77"/>
    <mergeCell ref="B78:E78"/>
    <mergeCell ref="B79:E79"/>
    <mergeCell ref="B80:E80"/>
    <mergeCell ref="B81:E81"/>
    <mergeCell ref="B82:E82"/>
    <mergeCell ref="B56:E56"/>
    <mergeCell ref="B61:E61"/>
    <mergeCell ref="B66:E66"/>
    <mergeCell ref="B71:E71"/>
    <mergeCell ref="B60:E60"/>
    <mergeCell ref="B83:E83"/>
    <mergeCell ref="B84:E84"/>
    <mergeCell ref="B85:E85"/>
    <mergeCell ref="B46:E46"/>
    <mergeCell ref="B47:E47"/>
    <mergeCell ref="B48:E48"/>
    <mergeCell ref="B49:E49"/>
    <mergeCell ref="B50:E50"/>
    <mergeCell ref="B51:E51"/>
    <mergeCell ref="B52:E52"/>
    <mergeCell ref="B53:E53"/>
    <mergeCell ref="B36:E36"/>
    <mergeCell ref="B37:E37"/>
    <mergeCell ref="B38:E38"/>
    <mergeCell ref="B39:E39"/>
    <mergeCell ref="B40:E40"/>
    <mergeCell ref="B41:E41"/>
    <mergeCell ref="B42:E42"/>
    <mergeCell ref="B43:E43"/>
    <mergeCell ref="B44:E44"/>
    <mergeCell ref="O1:P1"/>
    <mergeCell ref="J5:M5"/>
    <mergeCell ref="O5:R5"/>
    <mergeCell ref="P2:R2"/>
    <mergeCell ref="K3:R4"/>
    <mergeCell ref="I3:J4"/>
    <mergeCell ref="I1:M1"/>
    <mergeCell ref="A2:D2"/>
    <mergeCell ref="A6:C8"/>
    <mergeCell ref="D6:H8"/>
    <mergeCell ref="A3:C5"/>
    <mergeCell ref="D3:H5"/>
    <mergeCell ref="C1:H1"/>
    <mergeCell ref="A35:E35"/>
    <mergeCell ref="G35:H35"/>
    <mergeCell ref="A34:E34"/>
    <mergeCell ref="M34:N34"/>
    <mergeCell ref="M35:N35"/>
    <mergeCell ref="I34:J34"/>
    <mergeCell ref="I35:J35"/>
    <mergeCell ref="K6:R7"/>
    <mergeCell ref="B12:E12"/>
    <mergeCell ref="B13:E13"/>
    <mergeCell ref="B11:E11"/>
    <mergeCell ref="K8:R8"/>
    <mergeCell ref="I6:J7"/>
    <mergeCell ref="I9:M9"/>
    <mergeCell ref="N9:R9"/>
    <mergeCell ref="I8:J8"/>
    <mergeCell ref="H9:H10"/>
    <mergeCell ref="B9:E10"/>
    <mergeCell ref="F11:G11"/>
    <mergeCell ref="I33:J33"/>
    <mergeCell ref="I32:J32"/>
    <mergeCell ref="G32:H32"/>
    <mergeCell ref="G33:H33"/>
    <mergeCell ref="K32:L32"/>
    <mergeCell ref="B28:E28"/>
    <mergeCell ref="B25:E25"/>
    <mergeCell ref="B19:E19"/>
    <mergeCell ref="B23:E23"/>
    <mergeCell ref="B29:E29"/>
    <mergeCell ref="A32:E32"/>
    <mergeCell ref="B30:E30"/>
    <mergeCell ref="B22:E22"/>
    <mergeCell ref="A33:E33"/>
    <mergeCell ref="B27:E27"/>
    <mergeCell ref="A9:A10"/>
    <mergeCell ref="B14:E14"/>
    <mergeCell ref="B26:E26"/>
    <mergeCell ref="B24:E24"/>
    <mergeCell ref="B15:E15"/>
    <mergeCell ref="B16:E16"/>
    <mergeCell ref="B17:E17"/>
    <mergeCell ref="B18:E18"/>
    <mergeCell ref="B20:E20"/>
    <mergeCell ref="B21:E21"/>
    <mergeCell ref="F9:G10"/>
    <mergeCell ref="F22:G22"/>
    <mergeCell ref="F23:G23"/>
    <mergeCell ref="F24:G24"/>
    <mergeCell ref="F25:G25"/>
    <mergeCell ref="F26:G26"/>
    <mergeCell ref="F17:G17"/>
    <mergeCell ref="F18:G18"/>
    <mergeCell ref="F19:G19"/>
    <mergeCell ref="F20:G20"/>
    <mergeCell ref="F21:G21"/>
    <mergeCell ref="F12:G12"/>
    <mergeCell ref="F13:G13"/>
    <mergeCell ref="F14:G14"/>
    <mergeCell ref="F15:G15"/>
    <mergeCell ref="F16:G16"/>
    <mergeCell ref="F36:G36"/>
    <mergeCell ref="F37:G37"/>
    <mergeCell ref="F38:G38"/>
    <mergeCell ref="F39:G39"/>
    <mergeCell ref="F40:G40"/>
    <mergeCell ref="F27:G27"/>
    <mergeCell ref="F28:G28"/>
    <mergeCell ref="F29:G29"/>
    <mergeCell ref="F30:G30"/>
    <mergeCell ref="G34:H34"/>
    <mergeCell ref="F46:G46"/>
    <mergeCell ref="F47:G47"/>
    <mergeCell ref="F48:G48"/>
    <mergeCell ref="F49:G49"/>
    <mergeCell ref="F50:G50"/>
    <mergeCell ref="F41:G41"/>
    <mergeCell ref="F42:G42"/>
    <mergeCell ref="F43:G43"/>
    <mergeCell ref="F44:G44"/>
    <mergeCell ref="F45:G45"/>
    <mergeCell ref="F95:G95"/>
    <mergeCell ref="F86:G86"/>
    <mergeCell ref="F87:G87"/>
    <mergeCell ref="F88:G88"/>
    <mergeCell ref="F89:G89"/>
    <mergeCell ref="F90:G90"/>
    <mergeCell ref="F51:G51"/>
    <mergeCell ref="F52:G52"/>
    <mergeCell ref="F53:G53"/>
    <mergeCell ref="F54:G54"/>
    <mergeCell ref="F55:G55"/>
    <mergeCell ref="F59:G59"/>
    <mergeCell ref="F60:G60"/>
  </mergeCells>
  <phoneticPr fontId="7"/>
  <conditionalFormatting sqref="I11:K30 I36:K55 I76:K95">
    <cfRule type="expression" dxfId="1" priority="2" stopIfTrue="1">
      <formula>IF(SEARCH(I11,"女"),0,1)</formula>
    </cfRule>
  </conditionalFormatting>
  <conditionalFormatting sqref="I56:K75">
    <cfRule type="expression" dxfId="0" priority="1" stopIfTrue="1">
      <formula>IF(SEARCH(I56,"女"),0,1)</formula>
    </cfRule>
  </conditionalFormatting>
  <pageMargins left="0.59055118110236227" right="0.47244094488188981" top="0.19685039370078741" bottom="0.19685039370078741" header="0.19685039370078741" footer="0.15748031496062992"/>
  <pageSetup paperSize="9" fitToHeight="3" orientation="landscape" blackAndWhite="1" r:id="rId1"/>
  <headerFooter alignWithMargins="0"/>
  <rowBreaks count="3" manualBreakCount="3">
    <brk id="35" max="17" man="1"/>
    <brk id="55" max="17" man="1"/>
    <brk id="75"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F1580"/>
  <sheetViews>
    <sheetView topLeftCell="Z1" zoomScaleNormal="100" workbookViewId="0">
      <selection activeCell="Y1" sqref="A1:Y1048576"/>
    </sheetView>
  </sheetViews>
  <sheetFormatPr defaultColWidth="9" defaultRowHeight="13.2" x14ac:dyDescent="0.2"/>
  <cols>
    <col min="1" max="1" width="9" style="52" hidden="1" customWidth="1"/>
    <col min="2" max="2" width="4.77734375" style="52" hidden="1" customWidth="1"/>
    <col min="3" max="3" width="4.33203125" style="52" hidden="1" customWidth="1"/>
    <col min="4" max="4" width="6.44140625" style="52" hidden="1" customWidth="1"/>
    <col min="5" max="10" width="6.77734375" style="52" hidden="1" customWidth="1"/>
    <col min="11" max="11" width="4" style="52" hidden="1" customWidth="1"/>
    <col min="12" max="12" width="9.44140625" style="52" hidden="1" customWidth="1"/>
    <col min="13" max="13" width="4.21875" style="60" hidden="1" customWidth="1"/>
    <col min="14" max="14" width="10.77734375" style="52" hidden="1" customWidth="1"/>
    <col min="15" max="15" width="4" style="52" hidden="1" customWidth="1"/>
    <col min="16" max="25" width="1.6640625" style="52" hidden="1" customWidth="1"/>
    <col min="26" max="26" width="11" style="52" customWidth="1"/>
    <col min="27" max="27" width="4.21875" style="52" customWidth="1"/>
    <col min="28" max="28" width="4.109375" style="52" customWidth="1"/>
    <col min="29" max="29" width="11.109375" style="52" customWidth="1"/>
    <col min="30" max="30" width="24.77734375" style="52" customWidth="1"/>
    <col min="31" max="35" width="9" style="52" customWidth="1"/>
    <col min="36" max="16384" width="9" style="52"/>
  </cols>
  <sheetData>
    <row r="1" spans="1:32" s="50" customFormat="1" ht="23.25" customHeight="1" x14ac:dyDescent="0.2">
      <c r="B1" s="200" t="s">
        <v>16</v>
      </c>
      <c r="C1" s="203" t="s">
        <v>446</v>
      </c>
      <c r="D1" s="203"/>
      <c r="E1" s="200" t="s">
        <v>17</v>
      </c>
      <c r="F1" s="200"/>
      <c r="G1" s="201" t="s">
        <v>18</v>
      </c>
      <c r="H1" s="201"/>
      <c r="I1" s="201" t="s">
        <v>1016</v>
      </c>
      <c r="J1" s="201"/>
      <c r="K1" s="200" t="s">
        <v>140</v>
      </c>
      <c r="L1" s="200" t="s">
        <v>445</v>
      </c>
      <c r="M1" s="202" t="s">
        <v>167</v>
      </c>
      <c r="N1" s="200" t="s">
        <v>19</v>
      </c>
      <c r="O1" s="51"/>
      <c r="Q1" s="205"/>
      <c r="R1" s="206"/>
      <c r="S1" s="206"/>
      <c r="T1" s="206"/>
      <c r="U1" s="206"/>
      <c r="V1" s="206"/>
      <c r="W1" s="206"/>
      <c r="X1" s="206"/>
      <c r="Z1" s="52"/>
      <c r="AA1" s="53" t="s">
        <v>16</v>
      </c>
      <c r="AB1" s="54" t="s">
        <v>109</v>
      </c>
      <c r="AC1" s="55" t="s">
        <v>332</v>
      </c>
      <c r="AD1" s="56" t="s">
        <v>333</v>
      </c>
    </row>
    <row r="2" spans="1:32" x14ac:dyDescent="0.2">
      <c r="A2" s="52">
        <f t="shared" ref="A2:A65" si="0">D2</f>
        <v>10101</v>
      </c>
      <c r="B2" s="52">
        <f t="shared" ref="B2:B65" si="1">ROUNDDOWN(D2/10000,0)</f>
        <v>1</v>
      </c>
      <c r="C2" s="57">
        <f t="shared" ref="C2:C65" si="2">ROUNDDOWN((D2-B2*10000)/100,0)</f>
        <v>1</v>
      </c>
      <c r="D2" s="57">
        <v>10101</v>
      </c>
      <c r="E2" s="57" t="s">
        <v>711</v>
      </c>
      <c r="F2" s="57" t="s">
        <v>645</v>
      </c>
      <c r="G2" s="58" t="s">
        <v>1017</v>
      </c>
      <c r="H2" s="58" t="s">
        <v>1018</v>
      </c>
      <c r="I2" s="58" t="s">
        <v>1019</v>
      </c>
      <c r="J2" s="58" t="s">
        <v>1020</v>
      </c>
      <c r="K2" s="57" t="s">
        <v>291</v>
      </c>
      <c r="L2" s="57" t="s">
        <v>188</v>
      </c>
      <c r="M2" s="59">
        <v>3</v>
      </c>
      <c r="N2" s="57" t="str">
        <f>VLOOKUP(B2*100+C2,学校,2,0)</f>
        <v>東工大附</v>
      </c>
      <c r="O2" s="57"/>
      <c r="Z2" s="52">
        <f>130000+AB2</f>
        <v>130101</v>
      </c>
      <c r="AA2" s="60">
        <v>1</v>
      </c>
      <c r="AB2" s="59">
        <v>101</v>
      </c>
      <c r="AC2" s="57" t="s">
        <v>290</v>
      </c>
      <c r="AD2" s="52" t="s">
        <v>501</v>
      </c>
      <c r="AE2" s="213" t="s">
        <v>571</v>
      </c>
      <c r="AF2" s="52" t="s">
        <v>501</v>
      </c>
    </row>
    <row r="3" spans="1:32" x14ac:dyDescent="0.2">
      <c r="A3" s="52">
        <f t="shared" si="0"/>
        <v>10102</v>
      </c>
      <c r="B3" s="52">
        <f t="shared" si="1"/>
        <v>1</v>
      </c>
      <c r="C3" s="57">
        <f t="shared" si="2"/>
        <v>1</v>
      </c>
      <c r="D3" s="52">
        <v>10102</v>
      </c>
      <c r="E3" s="52" t="s">
        <v>1021</v>
      </c>
      <c r="F3" s="52" t="s">
        <v>1022</v>
      </c>
      <c r="G3" s="52" t="s">
        <v>1023</v>
      </c>
      <c r="H3" s="52" t="s">
        <v>1024</v>
      </c>
      <c r="I3" s="52" t="s">
        <v>1025</v>
      </c>
      <c r="J3" s="52" t="s">
        <v>1026</v>
      </c>
      <c r="K3" s="52" t="s">
        <v>291</v>
      </c>
      <c r="L3" s="52" t="s">
        <v>188</v>
      </c>
      <c r="M3" s="60">
        <v>2</v>
      </c>
      <c r="N3" s="57" t="str">
        <f t="shared" ref="N3:N65" si="3">VLOOKUP(B3*100+C3,学校,2,0)</f>
        <v>東工大附</v>
      </c>
      <c r="O3" s="57"/>
      <c r="Z3" s="52">
        <f t="shared" ref="Z3:Z69" si="4">130000+AB3</f>
        <v>130103</v>
      </c>
      <c r="AA3" s="60">
        <v>1</v>
      </c>
      <c r="AB3" s="59">
        <v>103</v>
      </c>
      <c r="AC3" s="57" t="s">
        <v>112</v>
      </c>
      <c r="AD3" s="52" t="s">
        <v>502</v>
      </c>
      <c r="AE3" s="52" t="s">
        <v>334</v>
      </c>
      <c r="AF3" s="52" t="s">
        <v>502</v>
      </c>
    </row>
    <row r="4" spans="1:32" x14ac:dyDescent="0.2">
      <c r="A4" s="52">
        <f t="shared" si="0"/>
        <v>10103</v>
      </c>
      <c r="B4" s="52">
        <f t="shared" si="1"/>
        <v>1</v>
      </c>
      <c r="C4" s="57">
        <f t="shared" si="2"/>
        <v>1</v>
      </c>
      <c r="D4" s="52">
        <v>10103</v>
      </c>
      <c r="E4" s="52" t="s">
        <v>3506</v>
      </c>
      <c r="F4" s="52" t="s">
        <v>1028</v>
      </c>
      <c r="G4" s="52" t="s">
        <v>1027</v>
      </c>
      <c r="H4" s="52" t="s">
        <v>1029</v>
      </c>
      <c r="I4" s="52" t="s">
        <v>1030</v>
      </c>
      <c r="J4" s="52" t="s">
        <v>1031</v>
      </c>
      <c r="K4" s="52" t="s">
        <v>291</v>
      </c>
      <c r="L4" s="52" t="s">
        <v>188</v>
      </c>
      <c r="M4" s="60">
        <v>2</v>
      </c>
      <c r="N4" s="57" t="str">
        <f t="shared" si="3"/>
        <v>東工大附</v>
      </c>
      <c r="O4" s="57"/>
      <c r="Z4" s="52">
        <f t="shared" si="4"/>
        <v>130105</v>
      </c>
      <c r="AA4" s="60">
        <v>1</v>
      </c>
      <c r="AB4" s="59">
        <v>105</v>
      </c>
      <c r="AC4" s="57" t="s">
        <v>293</v>
      </c>
      <c r="AD4" s="52" t="s">
        <v>503</v>
      </c>
      <c r="AE4" s="52" t="s">
        <v>334</v>
      </c>
      <c r="AF4" s="52" t="s">
        <v>503</v>
      </c>
    </row>
    <row r="5" spans="1:32" x14ac:dyDescent="0.2">
      <c r="A5" s="52">
        <f t="shared" si="0"/>
        <v>10105</v>
      </c>
      <c r="B5" s="52">
        <f t="shared" si="1"/>
        <v>1</v>
      </c>
      <c r="C5" s="57">
        <f t="shared" si="2"/>
        <v>1</v>
      </c>
      <c r="D5" s="57">
        <v>10105</v>
      </c>
      <c r="E5" s="57" t="s">
        <v>1033</v>
      </c>
      <c r="F5" s="57" t="s">
        <v>594</v>
      </c>
      <c r="G5" s="58" t="s">
        <v>1034</v>
      </c>
      <c r="H5" s="58" t="s">
        <v>1035</v>
      </c>
      <c r="I5" s="58" t="s">
        <v>1036</v>
      </c>
      <c r="J5" s="58" t="s">
        <v>1037</v>
      </c>
      <c r="K5" s="57" t="s">
        <v>291</v>
      </c>
      <c r="L5" s="57" t="s">
        <v>188</v>
      </c>
      <c r="M5" s="59">
        <v>2</v>
      </c>
      <c r="N5" s="57" t="str">
        <f t="shared" si="3"/>
        <v>東工大附</v>
      </c>
      <c r="O5" s="57"/>
      <c r="Z5" s="52">
        <f t="shared" si="4"/>
        <v>130106</v>
      </c>
      <c r="AA5" s="60">
        <v>1</v>
      </c>
      <c r="AB5" s="59">
        <v>106</v>
      </c>
      <c r="AC5" s="57" t="s">
        <v>294</v>
      </c>
      <c r="AD5" s="52" t="s">
        <v>504</v>
      </c>
      <c r="AE5" s="52" t="s">
        <v>335</v>
      </c>
      <c r="AF5" s="52" t="s">
        <v>504</v>
      </c>
    </row>
    <row r="6" spans="1:32" x14ac:dyDescent="0.2">
      <c r="A6" s="52">
        <f t="shared" si="0"/>
        <v>10111</v>
      </c>
      <c r="B6" s="52">
        <f t="shared" si="1"/>
        <v>1</v>
      </c>
      <c r="C6" s="57">
        <f t="shared" si="2"/>
        <v>1</v>
      </c>
      <c r="D6" s="52">
        <v>10111</v>
      </c>
      <c r="E6" s="52" t="s">
        <v>47</v>
      </c>
      <c r="F6" s="52" t="s">
        <v>3621</v>
      </c>
      <c r="G6" s="52" t="s">
        <v>1102</v>
      </c>
      <c r="H6" s="52" t="s">
        <v>3622</v>
      </c>
      <c r="I6" s="52" t="s">
        <v>1104</v>
      </c>
      <c r="J6" s="52" t="s">
        <v>3623</v>
      </c>
      <c r="K6" s="52" t="s">
        <v>291</v>
      </c>
      <c r="L6" s="52" t="s">
        <v>188</v>
      </c>
      <c r="M6" s="60">
        <v>2</v>
      </c>
      <c r="N6" s="57" t="str">
        <f t="shared" si="3"/>
        <v>東工大附</v>
      </c>
      <c r="O6" s="57"/>
      <c r="Z6" s="52">
        <f t="shared" si="4"/>
        <v>130107</v>
      </c>
      <c r="AA6" s="60">
        <v>1</v>
      </c>
      <c r="AB6" s="59">
        <v>107</v>
      </c>
      <c r="AC6" s="57" t="s">
        <v>295</v>
      </c>
      <c r="AD6" s="52" t="s">
        <v>505</v>
      </c>
      <c r="AE6" s="52" t="s">
        <v>334</v>
      </c>
      <c r="AF6" s="52" t="s">
        <v>505</v>
      </c>
    </row>
    <row r="7" spans="1:32" x14ac:dyDescent="0.2">
      <c r="A7" s="52">
        <f t="shared" si="0"/>
        <v>10112</v>
      </c>
      <c r="B7" s="52">
        <f t="shared" si="1"/>
        <v>1</v>
      </c>
      <c r="C7" s="57">
        <f t="shared" si="2"/>
        <v>1</v>
      </c>
      <c r="D7" s="52">
        <v>10112</v>
      </c>
      <c r="E7" s="52" t="s">
        <v>1047</v>
      </c>
      <c r="F7" s="52" t="s">
        <v>436</v>
      </c>
      <c r="G7" s="52" t="s">
        <v>1048</v>
      </c>
      <c r="H7" s="52" t="s">
        <v>1049</v>
      </c>
      <c r="I7" s="52" t="s">
        <v>1050</v>
      </c>
      <c r="J7" s="52" t="s">
        <v>1051</v>
      </c>
      <c r="K7" s="52" t="s">
        <v>291</v>
      </c>
      <c r="L7" s="52" t="s">
        <v>188</v>
      </c>
      <c r="M7" s="60">
        <v>2</v>
      </c>
      <c r="N7" s="57" t="str">
        <f t="shared" si="3"/>
        <v>東工大附</v>
      </c>
      <c r="O7" s="57"/>
      <c r="Z7" s="52">
        <f t="shared" si="4"/>
        <v>130108</v>
      </c>
      <c r="AA7" s="60">
        <v>1</v>
      </c>
      <c r="AB7" s="59">
        <v>108</v>
      </c>
      <c r="AC7" s="57" t="s">
        <v>696</v>
      </c>
      <c r="AD7" s="52" t="s">
        <v>697</v>
      </c>
      <c r="AE7" s="52" t="s">
        <v>334</v>
      </c>
      <c r="AF7" s="52" t="s">
        <v>691</v>
      </c>
    </row>
    <row r="8" spans="1:32" x14ac:dyDescent="0.2">
      <c r="A8" s="52">
        <f t="shared" si="0"/>
        <v>10153</v>
      </c>
      <c r="B8" s="52">
        <f t="shared" si="1"/>
        <v>1</v>
      </c>
      <c r="C8" s="57">
        <f t="shared" si="2"/>
        <v>1</v>
      </c>
      <c r="D8" s="57">
        <v>10153</v>
      </c>
      <c r="E8" s="57" t="s">
        <v>473</v>
      </c>
      <c r="F8" s="57" t="s">
        <v>713</v>
      </c>
      <c r="G8" s="58" t="s">
        <v>1063</v>
      </c>
      <c r="H8" s="58" t="s">
        <v>1064</v>
      </c>
      <c r="I8" s="58" t="s">
        <v>1065</v>
      </c>
      <c r="J8" s="58" t="s">
        <v>1066</v>
      </c>
      <c r="K8" s="57" t="s">
        <v>292</v>
      </c>
      <c r="L8" s="57" t="s">
        <v>1044</v>
      </c>
      <c r="M8" s="59">
        <v>3</v>
      </c>
      <c r="N8" s="57" t="str">
        <f t="shared" si="3"/>
        <v>東工大附</v>
      </c>
      <c r="O8" s="57"/>
      <c r="Z8" s="52">
        <f t="shared" si="4"/>
        <v>130109</v>
      </c>
      <c r="AA8" s="60">
        <v>1</v>
      </c>
      <c r="AB8" s="59">
        <v>109</v>
      </c>
      <c r="AC8" s="57" t="s">
        <v>296</v>
      </c>
      <c r="AD8" s="52" t="s">
        <v>506</v>
      </c>
      <c r="AE8" s="52" t="s">
        <v>334</v>
      </c>
      <c r="AF8" s="52" t="s">
        <v>506</v>
      </c>
    </row>
    <row r="9" spans="1:32" x14ac:dyDescent="0.2">
      <c r="A9" s="52">
        <f t="shared" si="0"/>
        <v>10155</v>
      </c>
      <c r="B9" s="52">
        <f t="shared" si="1"/>
        <v>1</v>
      </c>
      <c r="C9" s="57">
        <f t="shared" si="2"/>
        <v>1</v>
      </c>
      <c r="D9" s="52">
        <v>10155</v>
      </c>
      <c r="E9" s="52" t="s">
        <v>1067</v>
      </c>
      <c r="F9" s="52" t="s">
        <v>1068</v>
      </c>
      <c r="G9" s="52" t="s">
        <v>1069</v>
      </c>
      <c r="H9" s="52" t="s">
        <v>1070</v>
      </c>
      <c r="I9" s="52" t="s">
        <v>1071</v>
      </c>
      <c r="J9" s="52" t="s">
        <v>1072</v>
      </c>
      <c r="K9" s="52" t="s">
        <v>292</v>
      </c>
      <c r="L9" s="52" t="s">
        <v>188</v>
      </c>
      <c r="M9" s="60">
        <v>2</v>
      </c>
      <c r="N9" s="57" t="str">
        <f t="shared" si="3"/>
        <v>東工大附</v>
      </c>
      <c r="O9" s="57"/>
      <c r="Z9" s="52">
        <f t="shared" si="4"/>
        <v>130110</v>
      </c>
      <c r="AA9" s="60">
        <v>1</v>
      </c>
      <c r="AB9" s="59">
        <v>110</v>
      </c>
      <c r="AC9" s="57" t="s">
        <v>297</v>
      </c>
      <c r="AD9" s="52" t="s">
        <v>507</v>
      </c>
      <c r="AE9" s="52" t="s">
        <v>334</v>
      </c>
      <c r="AF9" s="52" t="s">
        <v>507</v>
      </c>
    </row>
    <row r="10" spans="1:32" x14ac:dyDescent="0.2">
      <c r="A10" s="52">
        <f t="shared" si="0"/>
        <v>10156</v>
      </c>
      <c r="B10" s="52">
        <f t="shared" si="1"/>
        <v>1</v>
      </c>
      <c r="C10" s="57">
        <f t="shared" si="2"/>
        <v>1</v>
      </c>
      <c r="D10" s="52">
        <v>10156</v>
      </c>
      <c r="E10" s="52" t="s">
        <v>642</v>
      </c>
      <c r="F10" s="52" t="s">
        <v>1073</v>
      </c>
      <c r="G10" s="52" t="s">
        <v>1074</v>
      </c>
      <c r="H10" s="52" t="s">
        <v>1075</v>
      </c>
      <c r="I10" s="52" t="s">
        <v>1076</v>
      </c>
      <c r="J10" s="52" t="s">
        <v>1077</v>
      </c>
      <c r="K10" s="52" t="s">
        <v>292</v>
      </c>
      <c r="L10" s="52" t="s">
        <v>188</v>
      </c>
      <c r="M10" s="60">
        <v>2</v>
      </c>
      <c r="N10" s="57" t="str">
        <f t="shared" si="3"/>
        <v>東工大附</v>
      </c>
      <c r="O10" s="57"/>
      <c r="Z10" s="52">
        <f t="shared" si="4"/>
        <v>130111</v>
      </c>
      <c r="AA10" s="60">
        <v>1</v>
      </c>
      <c r="AB10" s="59">
        <v>111</v>
      </c>
      <c r="AC10" s="57" t="s">
        <v>298</v>
      </c>
      <c r="AD10" s="52" t="s">
        <v>508</v>
      </c>
      <c r="AE10" s="52" t="s">
        <v>334</v>
      </c>
      <c r="AF10" s="52" t="s">
        <v>508</v>
      </c>
    </row>
    <row r="11" spans="1:32" x14ac:dyDescent="0.2">
      <c r="A11" s="52">
        <f t="shared" si="0"/>
        <v>10159</v>
      </c>
      <c r="B11" s="52">
        <f t="shared" si="1"/>
        <v>1</v>
      </c>
      <c r="C11" s="57">
        <f t="shared" si="2"/>
        <v>1</v>
      </c>
      <c r="D11" s="52">
        <v>10159</v>
      </c>
      <c r="E11" s="52" t="s">
        <v>22</v>
      </c>
      <c r="F11" s="52" t="s">
        <v>1084</v>
      </c>
      <c r="G11" s="52" t="s">
        <v>1085</v>
      </c>
      <c r="H11" s="52" t="s">
        <v>1086</v>
      </c>
      <c r="I11" s="52" t="s">
        <v>1087</v>
      </c>
      <c r="J11" s="52" t="s">
        <v>1088</v>
      </c>
      <c r="K11" s="52" t="s">
        <v>292</v>
      </c>
      <c r="L11" s="52" t="s">
        <v>189</v>
      </c>
      <c r="M11" s="60">
        <v>2</v>
      </c>
      <c r="N11" s="57" t="str">
        <f t="shared" si="3"/>
        <v>東工大附</v>
      </c>
      <c r="O11" s="57"/>
      <c r="Z11" s="52">
        <f t="shared" si="4"/>
        <v>130112</v>
      </c>
      <c r="AA11" s="60">
        <v>1</v>
      </c>
      <c r="AB11" s="59">
        <v>112</v>
      </c>
      <c r="AC11" s="57" t="s">
        <v>299</v>
      </c>
      <c r="AD11" s="52" t="s">
        <v>509</v>
      </c>
      <c r="AE11" s="52" t="s">
        <v>334</v>
      </c>
      <c r="AF11" s="52" t="s">
        <v>509</v>
      </c>
    </row>
    <row r="12" spans="1:32" x14ac:dyDescent="0.2">
      <c r="A12" s="52">
        <f t="shared" si="0"/>
        <v>10160</v>
      </c>
      <c r="B12" s="52">
        <f t="shared" si="1"/>
        <v>1</v>
      </c>
      <c r="C12" s="57">
        <f t="shared" si="2"/>
        <v>1</v>
      </c>
      <c r="D12" s="52">
        <v>10160</v>
      </c>
      <c r="E12" s="52" t="s">
        <v>675</v>
      </c>
      <c r="F12" s="52" t="s">
        <v>1089</v>
      </c>
      <c r="G12" s="52" t="s">
        <v>1090</v>
      </c>
      <c r="H12" s="52" t="s">
        <v>1091</v>
      </c>
      <c r="I12" s="52" t="s">
        <v>1092</v>
      </c>
      <c r="J12" s="52" t="s">
        <v>1093</v>
      </c>
      <c r="K12" s="52" t="s">
        <v>292</v>
      </c>
      <c r="L12" s="52" t="s">
        <v>188</v>
      </c>
      <c r="M12" s="60">
        <v>2</v>
      </c>
      <c r="N12" s="57" t="str">
        <f t="shared" si="3"/>
        <v>東工大附</v>
      </c>
      <c r="O12" s="57"/>
      <c r="Z12" s="52">
        <f t="shared" si="4"/>
        <v>130113</v>
      </c>
      <c r="AA12" s="60">
        <v>1</v>
      </c>
      <c r="AB12" s="59">
        <v>113</v>
      </c>
      <c r="AC12" s="57" t="s">
        <v>300</v>
      </c>
      <c r="AD12" s="52" t="s">
        <v>510</v>
      </c>
      <c r="AE12" s="52" t="s">
        <v>334</v>
      </c>
      <c r="AF12" s="52" t="s">
        <v>510</v>
      </c>
    </row>
    <row r="13" spans="1:32" x14ac:dyDescent="0.2">
      <c r="A13" s="52">
        <f t="shared" si="0"/>
        <v>10170</v>
      </c>
      <c r="B13" s="52">
        <f t="shared" si="1"/>
        <v>1</v>
      </c>
      <c r="C13" s="57">
        <f t="shared" si="2"/>
        <v>1</v>
      </c>
      <c r="D13" s="52">
        <v>10170</v>
      </c>
      <c r="E13" s="52" t="s">
        <v>47</v>
      </c>
      <c r="F13" s="52" t="s">
        <v>1101</v>
      </c>
      <c r="G13" s="52" t="s">
        <v>1102</v>
      </c>
      <c r="H13" s="52" t="s">
        <v>1103</v>
      </c>
      <c r="I13" s="52" t="s">
        <v>1104</v>
      </c>
      <c r="J13" s="52" t="s">
        <v>1105</v>
      </c>
      <c r="K13" s="52" t="s">
        <v>292</v>
      </c>
      <c r="L13" s="52" t="s">
        <v>189</v>
      </c>
      <c r="M13" s="60">
        <v>2</v>
      </c>
      <c r="N13" s="57" t="str">
        <f t="shared" si="3"/>
        <v>東工大附</v>
      </c>
      <c r="O13" s="57"/>
      <c r="Z13" s="52">
        <f t="shared" si="4"/>
        <v>130114</v>
      </c>
      <c r="AA13" s="60">
        <v>1</v>
      </c>
      <c r="AB13" s="59">
        <v>114</v>
      </c>
      <c r="AC13" s="57" t="s">
        <v>301</v>
      </c>
      <c r="AD13" s="52" t="s">
        <v>511</v>
      </c>
      <c r="AE13" s="52" t="s">
        <v>334</v>
      </c>
      <c r="AF13" s="52" t="s">
        <v>511</v>
      </c>
    </row>
    <row r="14" spans="1:32" x14ac:dyDescent="0.2">
      <c r="A14" s="52">
        <f t="shared" si="0"/>
        <v>10171</v>
      </c>
      <c r="B14" s="52">
        <f t="shared" si="1"/>
        <v>1</v>
      </c>
      <c r="C14" s="57">
        <f t="shared" si="2"/>
        <v>1</v>
      </c>
      <c r="D14" s="52">
        <v>10171</v>
      </c>
      <c r="E14" s="52" t="s">
        <v>1106</v>
      </c>
      <c r="F14" s="52" t="s">
        <v>1107</v>
      </c>
      <c r="G14" s="52" t="s">
        <v>1108</v>
      </c>
      <c r="H14" s="52" t="s">
        <v>1109</v>
      </c>
      <c r="I14" s="52" t="s">
        <v>1110</v>
      </c>
      <c r="J14" s="52" t="s">
        <v>1111</v>
      </c>
      <c r="K14" s="52" t="s">
        <v>292</v>
      </c>
      <c r="L14" s="52" t="s">
        <v>188</v>
      </c>
      <c r="M14" s="60">
        <v>2</v>
      </c>
      <c r="N14" s="57" t="str">
        <f t="shared" si="3"/>
        <v>東工大附</v>
      </c>
      <c r="O14" s="57"/>
      <c r="Z14" s="52">
        <f t="shared" si="4"/>
        <v>130115</v>
      </c>
      <c r="AA14" s="60">
        <v>1</v>
      </c>
      <c r="AB14" s="59">
        <v>115</v>
      </c>
      <c r="AC14" s="57" t="s">
        <v>302</v>
      </c>
      <c r="AD14" s="57" t="s">
        <v>512</v>
      </c>
      <c r="AE14" s="52" t="s">
        <v>334</v>
      </c>
      <c r="AF14" s="52" t="s">
        <v>512</v>
      </c>
    </row>
    <row r="15" spans="1:32" x14ac:dyDescent="0.2">
      <c r="A15" s="52">
        <f t="shared" si="0"/>
        <v>10172</v>
      </c>
      <c r="B15" s="52">
        <f t="shared" si="1"/>
        <v>1</v>
      </c>
      <c r="C15" s="57">
        <f t="shared" si="2"/>
        <v>1</v>
      </c>
      <c r="D15" s="52">
        <v>10172</v>
      </c>
      <c r="E15" s="52" t="s">
        <v>1112</v>
      </c>
      <c r="F15" s="52" t="s">
        <v>1113</v>
      </c>
      <c r="G15" s="52" t="s">
        <v>1114</v>
      </c>
      <c r="H15" s="52" t="s">
        <v>1115</v>
      </c>
      <c r="I15" s="52" t="s">
        <v>1116</v>
      </c>
      <c r="J15" s="52" t="s">
        <v>1117</v>
      </c>
      <c r="K15" s="52" t="s">
        <v>292</v>
      </c>
      <c r="L15" s="52" t="s">
        <v>188</v>
      </c>
      <c r="M15" s="60">
        <v>2</v>
      </c>
      <c r="N15" s="57" t="str">
        <f t="shared" si="3"/>
        <v>東工大附</v>
      </c>
      <c r="O15" s="57"/>
      <c r="Z15" s="52">
        <f t="shared" si="4"/>
        <v>130118</v>
      </c>
      <c r="AA15" s="60">
        <v>1</v>
      </c>
      <c r="AB15" s="59">
        <v>118</v>
      </c>
      <c r="AC15" s="57" t="s">
        <v>698</v>
      </c>
      <c r="AD15" s="57" t="s">
        <v>699</v>
      </c>
      <c r="AE15" s="52" t="s">
        <v>334</v>
      </c>
      <c r="AF15" s="57" t="s">
        <v>699</v>
      </c>
    </row>
    <row r="16" spans="1:32" x14ac:dyDescent="0.2">
      <c r="A16" s="52">
        <f t="shared" si="0"/>
        <v>10173</v>
      </c>
      <c r="B16" s="52">
        <f t="shared" si="1"/>
        <v>1</v>
      </c>
      <c r="C16" s="57">
        <f t="shared" si="2"/>
        <v>1</v>
      </c>
      <c r="D16" s="57">
        <v>10173</v>
      </c>
      <c r="E16" s="57" t="s">
        <v>1118</v>
      </c>
      <c r="F16" s="57" t="s">
        <v>1119</v>
      </c>
      <c r="G16" s="58" t="s">
        <v>1120</v>
      </c>
      <c r="H16" s="58" t="s">
        <v>3478</v>
      </c>
      <c r="I16" s="58" t="s">
        <v>1122</v>
      </c>
      <c r="J16" s="58" t="s">
        <v>3479</v>
      </c>
      <c r="K16" s="57" t="s">
        <v>292</v>
      </c>
      <c r="L16" s="57" t="s">
        <v>188</v>
      </c>
      <c r="M16" s="59">
        <v>2</v>
      </c>
      <c r="N16" s="57" t="str">
        <f t="shared" si="3"/>
        <v>東工大附</v>
      </c>
      <c r="O16" s="57"/>
      <c r="Z16" s="52">
        <f t="shared" si="4"/>
        <v>130119</v>
      </c>
      <c r="AA16" s="60">
        <v>1</v>
      </c>
      <c r="AB16" s="59">
        <v>119</v>
      </c>
      <c r="AC16" s="57" t="s">
        <v>303</v>
      </c>
      <c r="AD16" s="52" t="s">
        <v>513</v>
      </c>
      <c r="AE16" s="52" t="s">
        <v>334</v>
      </c>
      <c r="AF16" s="52" t="s">
        <v>513</v>
      </c>
    </row>
    <row r="17" spans="1:32" x14ac:dyDescent="0.2">
      <c r="A17" s="52">
        <f t="shared" si="0"/>
        <v>10174</v>
      </c>
      <c r="B17" s="52">
        <f t="shared" si="1"/>
        <v>1</v>
      </c>
      <c r="C17" s="57">
        <f t="shared" si="2"/>
        <v>1</v>
      </c>
      <c r="D17" s="52">
        <v>10174</v>
      </c>
      <c r="E17" s="52" t="s">
        <v>1124</v>
      </c>
      <c r="F17" s="52" t="s">
        <v>1125</v>
      </c>
      <c r="G17" s="52" t="s">
        <v>1126</v>
      </c>
      <c r="H17" s="52" t="s">
        <v>1127</v>
      </c>
      <c r="I17" s="52" t="s">
        <v>1128</v>
      </c>
      <c r="J17" s="52" t="s">
        <v>1129</v>
      </c>
      <c r="K17" s="52" t="s">
        <v>292</v>
      </c>
      <c r="L17" s="52" t="s">
        <v>188</v>
      </c>
      <c r="M17" s="60">
        <v>2</v>
      </c>
      <c r="N17" s="57" t="str">
        <f t="shared" si="3"/>
        <v>東工大附</v>
      </c>
      <c r="O17" s="57"/>
      <c r="Z17" s="52">
        <f t="shared" si="4"/>
        <v>130121</v>
      </c>
      <c r="AA17" s="60">
        <v>1</v>
      </c>
      <c r="AB17" s="59">
        <v>121</v>
      </c>
      <c r="AC17" s="57" t="s">
        <v>514</v>
      </c>
      <c r="AD17" s="52" t="s">
        <v>515</v>
      </c>
      <c r="AE17" s="52" t="s">
        <v>334</v>
      </c>
      <c r="AF17" s="52" t="s">
        <v>515</v>
      </c>
    </row>
    <row r="18" spans="1:32" x14ac:dyDescent="0.2">
      <c r="A18" s="52">
        <f t="shared" si="0"/>
        <v>10538</v>
      </c>
      <c r="B18" s="52">
        <f t="shared" si="1"/>
        <v>1</v>
      </c>
      <c r="C18" s="57">
        <f t="shared" si="2"/>
        <v>5</v>
      </c>
      <c r="D18" s="57">
        <v>10538</v>
      </c>
      <c r="E18" s="57" t="s">
        <v>52</v>
      </c>
      <c r="F18" s="57" t="s">
        <v>1491</v>
      </c>
      <c r="G18" s="58" t="s">
        <v>1857</v>
      </c>
      <c r="H18" s="58" t="s">
        <v>1154</v>
      </c>
      <c r="I18" s="58" t="s">
        <v>1858</v>
      </c>
      <c r="J18" s="58" t="s">
        <v>1155</v>
      </c>
      <c r="K18" s="57" t="s">
        <v>291</v>
      </c>
      <c r="L18" s="57" t="s">
        <v>189</v>
      </c>
      <c r="M18" s="59">
        <v>2</v>
      </c>
      <c r="N18" s="57" t="str">
        <f t="shared" si="3"/>
        <v>都三田</v>
      </c>
      <c r="O18" s="57"/>
      <c r="Z18" s="52">
        <f t="shared" si="4"/>
        <v>130122</v>
      </c>
      <c r="AA18" s="60">
        <v>1</v>
      </c>
      <c r="AB18" s="59">
        <v>122</v>
      </c>
      <c r="AC18" s="57" t="s">
        <v>304</v>
      </c>
      <c r="AD18" s="52" t="s">
        <v>516</v>
      </c>
      <c r="AE18" s="52" t="s">
        <v>334</v>
      </c>
      <c r="AF18" s="52" t="s">
        <v>516</v>
      </c>
    </row>
    <row r="19" spans="1:32" x14ac:dyDescent="0.2">
      <c r="A19" s="52">
        <f t="shared" si="0"/>
        <v>10540</v>
      </c>
      <c r="B19" s="52">
        <f t="shared" si="1"/>
        <v>1</v>
      </c>
      <c r="C19" s="57">
        <f t="shared" si="2"/>
        <v>5</v>
      </c>
      <c r="D19" s="57">
        <v>10540</v>
      </c>
      <c r="E19" s="57" t="s">
        <v>3507</v>
      </c>
      <c r="F19" s="57" t="s">
        <v>1160</v>
      </c>
      <c r="G19" s="58" t="s">
        <v>1161</v>
      </c>
      <c r="H19" s="58" t="s">
        <v>1162</v>
      </c>
      <c r="I19" s="58" t="s">
        <v>1163</v>
      </c>
      <c r="J19" s="58" t="s">
        <v>1164</v>
      </c>
      <c r="K19" s="57" t="s">
        <v>291</v>
      </c>
      <c r="L19" s="57" t="s">
        <v>189</v>
      </c>
      <c r="M19" s="59">
        <v>2</v>
      </c>
      <c r="N19" s="57" t="str">
        <f t="shared" si="3"/>
        <v>都三田</v>
      </c>
      <c r="O19" s="57"/>
      <c r="Z19" s="52">
        <f t="shared" si="4"/>
        <v>130123</v>
      </c>
      <c r="AA19" s="60">
        <v>1</v>
      </c>
      <c r="AB19" s="59">
        <v>123</v>
      </c>
      <c r="AC19" s="57" t="s">
        <v>305</v>
      </c>
      <c r="AD19" s="52" t="s">
        <v>517</v>
      </c>
      <c r="AE19" s="52" t="s">
        <v>334</v>
      </c>
      <c r="AF19" s="52" t="s">
        <v>517</v>
      </c>
    </row>
    <row r="20" spans="1:32" x14ac:dyDescent="0.2">
      <c r="A20" s="52">
        <f t="shared" si="0"/>
        <v>10542</v>
      </c>
      <c r="B20" s="52">
        <f t="shared" si="1"/>
        <v>1</v>
      </c>
      <c r="C20" s="57">
        <f t="shared" si="2"/>
        <v>5</v>
      </c>
      <c r="D20" s="52">
        <v>10542</v>
      </c>
      <c r="E20" s="52" t="s">
        <v>1167</v>
      </c>
      <c r="F20" s="52" t="s">
        <v>1168</v>
      </c>
      <c r="G20" s="52" t="s">
        <v>1169</v>
      </c>
      <c r="H20" s="52" t="s">
        <v>1052</v>
      </c>
      <c r="I20" s="52" t="s">
        <v>1170</v>
      </c>
      <c r="J20" s="52" t="s">
        <v>1171</v>
      </c>
      <c r="K20" s="52" t="s">
        <v>291</v>
      </c>
      <c r="L20" s="52" t="s">
        <v>188</v>
      </c>
      <c r="M20" s="60">
        <v>2</v>
      </c>
      <c r="N20" s="57" t="str">
        <f t="shared" si="3"/>
        <v>都三田</v>
      </c>
      <c r="O20" s="57"/>
      <c r="Z20" s="52">
        <f t="shared" si="4"/>
        <v>130124</v>
      </c>
      <c r="AA20" s="60">
        <v>1</v>
      </c>
      <c r="AB20" s="59">
        <v>124</v>
      </c>
      <c r="AC20" s="57" t="s">
        <v>306</v>
      </c>
      <c r="AD20" s="57" t="s">
        <v>518</v>
      </c>
      <c r="AE20" s="52" t="s">
        <v>334</v>
      </c>
      <c r="AF20" s="52" t="s">
        <v>518</v>
      </c>
    </row>
    <row r="21" spans="1:32" x14ac:dyDescent="0.2">
      <c r="A21" s="52">
        <f t="shared" si="0"/>
        <v>10543</v>
      </c>
      <c r="B21" s="52">
        <f t="shared" si="1"/>
        <v>1</v>
      </c>
      <c r="C21" s="57">
        <f t="shared" si="2"/>
        <v>5</v>
      </c>
      <c r="D21" s="57">
        <v>10543</v>
      </c>
      <c r="E21" s="57" t="s">
        <v>1172</v>
      </c>
      <c r="F21" s="57" t="s">
        <v>1173</v>
      </c>
      <c r="G21" s="58" t="s">
        <v>1174</v>
      </c>
      <c r="H21" s="58" t="s">
        <v>1175</v>
      </c>
      <c r="I21" s="58" t="s">
        <v>1176</v>
      </c>
      <c r="J21" s="58" t="s">
        <v>1177</v>
      </c>
      <c r="K21" s="57" t="s">
        <v>291</v>
      </c>
      <c r="L21" s="57" t="s">
        <v>188</v>
      </c>
      <c r="M21" s="59">
        <v>2</v>
      </c>
      <c r="N21" s="57" t="str">
        <f t="shared" si="3"/>
        <v>都三田</v>
      </c>
      <c r="O21" s="57"/>
      <c r="Z21" s="52">
        <f t="shared" si="4"/>
        <v>130125</v>
      </c>
      <c r="AA21" s="60">
        <v>1</v>
      </c>
      <c r="AB21" s="59">
        <v>125</v>
      </c>
      <c r="AC21" s="57" t="s">
        <v>307</v>
      </c>
      <c r="AD21" s="52" t="s">
        <v>519</v>
      </c>
      <c r="AE21" s="52" t="s">
        <v>334</v>
      </c>
      <c r="AF21" s="52" t="s">
        <v>519</v>
      </c>
    </row>
    <row r="22" spans="1:32" x14ac:dyDescent="0.2">
      <c r="A22" s="52">
        <f t="shared" si="0"/>
        <v>10575</v>
      </c>
      <c r="B22" s="52">
        <f t="shared" si="1"/>
        <v>1</v>
      </c>
      <c r="C22" s="57">
        <f t="shared" si="2"/>
        <v>5</v>
      </c>
      <c r="D22" s="52">
        <v>10575</v>
      </c>
      <c r="E22" s="52" t="s">
        <v>1184</v>
      </c>
      <c r="F22" s="52" t="s">
        <v>1185</v>
      </c>
      <c r="G22" s="52" t="s">
        <v>1186</v>
      </c>
      <c r="H22" s="52" t="s">
        <v>1187</v>
      </c>
      <c r="I22" s="52" t="s">
        <v>1188</v>
      </c>
      <c r="J22" s="52" t="s">
        <v>1189</v>
      </c>
      <c r="K22" s="52" t="s">
        <v>292</v>
      </c>
      <c r="L22" s="52" t="s">
        <v>188</v>
      </c>
      <c r="M22" s="60">
        <v>2</v>
      </c>
      <c r="N22" s="57" t="str">
        <f t="shared" si="3"/>
        <v>都三田</v>
      </c>
      <c r="O22" s="57"/>
      <c r="Z22" s="52">
        <f t="shared" si="4"/>
        <v>130127</v>
      </c>
      <c r="AA22" s="60">
        <v>1</v>
      </c>
      <c r="AB22" s="60">
        <v>127</v>
      </c>
      <c r="AC22" s="52" t="s">
        <v>308</v>
      </c>
      <c r="AD22" s="52" t="s">
        <v>520</v>
      </c>
      <c r="AE22" s="52" t="s">
        <v>334</v>
      </c>
      <c r="AF22" s="52" t="s">
        <v>520</v>
      </c>
    </row>
    <row r="23" spans="1:32" x14ac:dyDescent="0.2">
      <c r="A23" s="52">
        <f t="shared" si="0"/>
        <v>10601</v>
      </c>
      <c r="B23" s="52">
        <f t="shared" si="1"/>
        <v>1</v>
      </c>
      <c r="C23" s="57">
        <f t="shared" si="2"/>
        <v>6</v>
      </c>
      <c r="D23" s="57">
        <v>10601</v>
      </c>
      <c r="E23" s="57" t="s">
        <v>3624</v>
      </c>
      <c r="F23" s="57" t="s">
        <v>3625</v>
      </c>
      <c r="G23" s="58" t="s">
        <v>3626</v>
      </c>
      <c r="H23" s="58" t="s">
        <v>1628</v>
      </c>
      <c r="I23" s="58" t="s">
        <v>3627</v>
      </c>
      <c r="J23" s="58" t="s">
        <v>1629</v>
      </c>
      <c r="K23" s="57" t="s">
        <v>291</v>
      </c>
      <c r="L23" s="57" t="s">
        <v>189</v>
      </c>
      <c r="M23" s="59">
        <v>1</v>
      </c>
      <c r="N23" s="57" t="str">
        <f t="shared" si="3"/>
        <v>九段中等</v>
      </c>
      <c r="O23" s="57"/>
      <c r="Z23" s="52">
        <f t="shared" si="4"/>
        <v>130128</v>
      </c>
      <c r="AA23" s="60">
        <v>1</v>
      </c>
      <c r="AB23" s="59">
        <v>128</v>
      </c>
      <c r="AC23" s="57" t="s">
        <v>309</v>
      </c>
      <c r="AD23" s="52" t="s">
        <v>521</v>
      </c>
      <c r="AE23" s="52" t="s">
        <v>334</v>
      </c>
      <c r="AF23" s="52" t="s">
        <v>521</v>
      </c>
    </row>
    <row r="24" spans="1:32" x14ac:dyDescent="0.2">
      <c r="A24" s="52">
        <f t="shared" si="0"/>
        <v>10602</v>
      </c>
      <c r="B24" s="52">
        <f t="shared" si="1"/>
        <v>1</v>
      </c>
      <c r="C24" s="57">
        <f t="shared" si="2"/>
        <v>6</v>
      </c>
      <c r="D24" s="57">
        <v>10602</v>
      </c>
      <c r="E24" s="57" t="s">
        <v>3628</v>
      </c>
      <c r="F24" s="57" t="s">
        <v>3629</v>
      </c>
      <c r="G24" s="58" t="s">
        <v>3630</v>
      </c>
      <c r="H24" s="58" t="s">
        <v>1055</v>
      </c>
      <c r="I24" s="58" t="s">
        <v>3631</v>
      </c>
      <c r="J24" s="58" t="s">
        <v>1056</v>
      </c>
      <c r="K24" s="57" t="s">
        <v>291</v>
      </c>
      <c r="L24" s="57" t="s">
        <v>189</v>
      </c>
      <c r="M24" s="59">
        <v>1</v>
      </c>
      <c r="N24" s="57" t="str">
        <f t="shared" si="3"/>
        <v>九段中等</v>
      </c>
      <c r="O24" s="57"/>
      <c r="Z24" s="52">
        <f t="shared" si="4"/>
        <v>130129</v>
      </c>
      <c r="AA24" s="60">
        <v>1</v>
      </c>
      <c r="AB24" s="59">
        <v>129</v>
      </c>
      <c r="AC24" s="57" t="s">
        <v>310</v>
      </c>
      <c r="AD24" s="57" t="s">
        <v>522</v>
      </c>
      <c r="AE24" s="52" t="s">
        <v>334</v>
      </c>
      <c r="AF24" s="52" t="s">
        <v>522</v>
      </c>
    </row>
    <row r="25" spans="1:32" x14ac:dyDescent="0.2">
      <c r="A25" s="52">
        <f t="shared" si="0"/>
        <v>10603</v>
      </c>
      <c r="B25" s="52">
        <f t="shared" si="1"/>
        <v>1</v>
      </c>
      <c r="C25" s="57">
        <f t="shared" si="2"/>
        <v>6</v>
      </c>
      <c r="D25" s="57">
        <v>10603</v>
      </c>
      <c r="E25" s="57" t="s">
        <v>87</v>
      </c>
      <c r="F25" s="57" t="s">
        <v>3632</v>
      </c>
      <c r="G25" s="58" t="s">
        <v>1132</v>
      </c>
      <c r="H25" s="58" t="s">
        <v>2491</v>
      </c>
      <c r="I25" s="58" t="s">
        <v>1134</v>
      </c>
      <c r="J25" s="58" t="s">
        <v>2493</v>
      </c>
      <c r="K25" s="57" t="s">
        <v>291</v>
      </c>
      <c r="L25" s="57" t="s">
        <v>189</v>
      </c>
      <c r="M25" s="59">
        <v>1</v>
      </c>
      <c r="N25" s="57" t="str">
        <f t="shared" si="3"/>
        <v>九段中等</v>
      </c>
      <c r="O25" s="57"/>
      <c r="Z25" s="52">
        <f t="shared" ref="Z25" si="5">130000+AB25</f>
        <v>130130</v>
      </c>
      <c r="AA25" s="60">
        <v>1</v>
      </c>
      <c r="AB25" s="59">
        <v>130</v>
      </c>
      <c r="AC25" s="57" t="s">
        <v>311</v>
      </c>
      <c r="AD25" s="57" t="s">
        <v>523</v>
      </c>
      <c r="AE25" s="52" t="s">
        <v>334</v>
      </c>
      <c r="AF25" s="52" t="s">
        <v>523</v>
      </c>
    </row>
    <row r="26" spans="1:32" x14ac:dyDescent="0.2">
      <c r="A26" s="52">
        <f t="shared" si="0"/>
        <v>10604</v>
      </c>
      <c r="B26" s="52">
        <f t="shared" si="1"/>
        <v>1</v>
      </c>
      <c r="C26" s="57">
        <f t="shared" si="2"/>
        <v>6</v>
      </c>
      <c r="D26" s="52">
        <v>10604</v>
      </c>
      <c r="E26" s="52" t="s">
        <v>45</v>
      </c>
      <c r="F26" s="52" t="s">
        <v>3534</v>
      </c>
      <c r="G26" s="52" t="s">
        <v>1199</v>
      </c>
      <c r="H26" s="52" t="s">
        <v>3633</v>
      </c>
      <c r="I26" s="52" t="s">
        <v>1201</v>
      </c>
      <c r="J26" s="52" t="s">
        <v>3634</v>
      </c>
      <c r="K26" s="52" t="s">
        <v>291</v>
      </c>
      <c r="L26" s="52" t="s">
        <v>185</v>
      </c>
      <c r="M26" s="60">
        <v>1</v>
      </c>
      <c r="N26" s="57" t="str">
        <f t="shared" si="3"/>
        <v>九段中等</v>
      </c>
      <c r="O26" s="57"/>
      <c r="Z26" s="52">
        <f t="shared" si="4"/>
        <v>130131</v>
      </c>
      <c r="AA26" s="60">
        <v>1</v>
      </c>
      <c r="AB26" s="59">
        <v>131</v>
      </c>
      <c r="AC26" s="57" t="s">
        <v>312</v>
      </c>
      <c r="AD26" s="57" t="s">
        <v>524</v>
      </c>
      <c r="AE26" s="52" t="s">
        <v>334</v>
      </c>
      <c r="AF26" s="52" t="s">
        <v>524</v>
      </c>
    </row>
    <row r="27" spans="1:32" x14ac:dyDescent="0.2">
      <c r="A27" s="52">
        <f t="shared" si="0"/>
        <v>10605</v>
      </c>
      <c r="B27" s="52">
        <f t="shared" si="1"/>
        <v>1</v>
      </c>
      <c r="C27" s="57">
        <f t="shared" si="2"/>
        <v>6</v>
      </c>
      <c r="D27" s="52">
        <v>10605</v>
      </c>
      <c r="E27" s="52" t="s">
        <v>3635</v>
      </c>
      <c r="F27" s="52" t="s">
        <v>3636</v>
      </c>
      <c r="G27" s="52" t="s">
        <v>3637</v>
      </c>
      <c r="H27" s="52" t="s">
        <v>3638</v>
      </c>
      <c r="I27" s="52" t="s">
        <v>3639</v>
      </c>
      <c r="J27" s="52" t="s">
        <v>3640</v>
      </c>
      <c r="K27" s="52" t="s">
        <v>291</v>
      </c>
      <c r="L27" s="52" t="s">
        <v>189</v>
      </c>
      <c r="M27" s="60">
        <v>1</v>
      </c>
      <c r="N27" s="57" t="str">
        <f t="shared" si="3"/>
        <v>九段中等</v>
      </c>
      <c r="O27" s="57"/>
      <c r="Z27" s="52">
        <f t="shared" si="4"/>
        <v>130132</v>
      </c>
      <c r="AA27" s="60">
        <v>1</v>
      </c>
      <c r="AB27" s="59">
        <v>132</v>
      </c>
      <c r="AC27" s="57" t="s">
        <v>312</v>
      </c>
      <c r="AD27" s="57" t="s">
        <v>524</v>
      </c>
      <c r="AE27" s="52" t="s">
        <v>334</v>
      </c>
      <c r="AF27" s="52" t="s">
        <v>524</v>
      </c>
    </row>
    <row r="28" spans="1:32" x14ac:dyDescent="0.2">
      <c r="A28" s="52">
        <f t="shared" si="0"/>
        <v>10606</v>
      </c>
      <c r="B28" s="52">
        <f t="shared" si="1"/>
        <v>1</v>
      </c>
      <c r="C28" s="57">
        <f t="shared" si="2"/>
        <v>6</v>
      </c>
      <c r="D28" s="52">
        <v>10606</v>
      </c>
      <c r="E28" s="52" t="s">
        <v>24</v>
      </c>
      <c r="F28" s="52" t="s">
        <v>3641</v>
      </c>
      <c r="G28" s="52" t="s">
        <v>2553</v>
      </c>
      <c r="H28" s="52" t="s">
        <v>3319</v>
      </c>
      <c r="I28" s="52" t="s">
        <v>2554</v>
      </c>
      <c r="J28" s="52" t="s">
        <v>3320</v>
      </c>
      <c r="K28" s="52" t="s">
        <v>291</v>
      </c>
      <c r="L28" s="52" t="s">
        <v>185</v>
      </c>
      <c r="M28" s="60">
        <v>1</v>
      </c>
      <c r="N28" s="57" t="str">
        <f t="shared" si="3"/>
        <v>九段中等</v>
      </c>
      <c r="O28" s="57"/>
      <c r="Z28" s="52">
        <f t="shared" si="4"/>
        <v>130133</v>
      </c>
      <c r="AA28" s="60">
        <v>1</v>
      </c>
      <c r="AB28" s="59">
        <v>133</v>
      </c>
      <c r="AC28" s="57" t="s">
        <v>313</v>
      </c>
      <c r="AD28" s="57" t="s">
        <v>525</v>
      </c>
      <c r="AE28" s="52" t="s">
        <v>334</v>
      </c>
      <c r="AF28" s="52" t="s">
        <v>525</v>
      </c>
    </row>
    <row r="29" spans="1:32" x14ac:dyDescent="0.2">
      <c r="A29" s="52">
        <f t="shared" si="0"/>
        <v>10611</v>
      </c>
      <c r="B29" s="52">
        <f t="shared" si="1"/>
        <v>1</v>
      </c>
      <c r="C29" s="57">
        <f t="shared" si="2"/>
        <v>6</v>
      </c>
      <c r="D29" s="52">
        <v>10611</v>
      </c>
      <c r="E29" s="52" t="s">
        <v>662</v>
      </c>
      <c r="F29" s="52" t="s">
        <v>493</v>
      </c>
      <c r="G29" s="52" t="s">
        <v>1190</v>
      </c>
      <c r="H29" s="52" t="s">
        <v>1191</v>
      </c>
      <c r="I29" s="52" t="s">
        <v>1192</v>
      </c>
      <c r="J29" s="52" t="s">
        <v>1193</v>
      </c>
      <c r="K29" s="52" t="s">
        <v>291</v>
      </c>
      <c r="L29" s="52" t="s">
        <v>188</v>
      </c>
      <c r="M29" s="60">
        <v>2</v>
      </c>
      <c r="N29" s="57" t="str">
        <f t="shared" si="3"/>
        <v>九段中等</v>
      </c>
      <c r="O29" s="57"/>
      <c r="Z29" s="52">
        <f t="shared" si="4"/>
        <v>130134</v>
      </c>
      <c r="AA29" s="60">
        <v>1</v>
      </c>
      <c r="AB29" s="59">
        <v>134</v>
      </c>
      <c r="AC29" s="57" t="s">
        <v>700</v>
      </c>
      <c r="AD29" s="52" t="s">
        <v>701</v>
      </c>
      <c r="AE29" s="52" t="s">
        <v>334</v>
      </c>
      <c r="AF29" s="52" t="s">
        <v>692</v>
      </c>
    </row>
    <row r="30" spans="1:32" x14ac:dyDescent="0.2">
      <c r="A30" s="52">
        <f t="shared" si="0"/>
        <v>10626</v>
      </c>
      <c r="B30" s="52">
        <f t="shared" si="1"/>
        <v>1</v>
      </c>
      <c r="C30" s="57">
        <f t="shared" si="2"/>
        <v>6</v>
      </c>
      <c r="D30" s="52">
        <v>10626</v>
      </c>
      <c r="E30" s="52" t="s">
        <v>45</v>
      </c>
      <c r="F30" s="52" t="s">
        <v>1198</v>
      </c>
      <c r="G30" s="52" t="s">
        <v>1199</v>
      </c>
      <c r="H30" s="52" t="s">
        <v>1200</v>
      </c>
      <c r="I30" s="52" t="s">
        <v>1201</v>
      </c>
      <c r="J30" s="52" t="s">
        <v>1202</v>
      </c>
      <c r="K30" s="52" t="s">
        <v>291</v>
      </c>
      <c r="L30" s="52" t="s">
        <v>188</v>
      </c>
      <c r="M30" s="60">
        <v>2</v>
      </c>
      <c r="N30" s="57" t="str">
        <f t="shared" si="3"/>
        <v>九段中等</v>
      </c>
      <c r="O30" s="57"/>
      <c r="Z30" s="52">
        <f t="shared" si="4"/>
        <v>130136</v>
      </c>
      <c r="AA30" s="60">
        <v>1</v>
      </c>
      <c r="AB30" s="59">
        <v>136</v>
      </c>
      <c r="AC30" s="57" t="s">
        <v>526</v>
      </c>
      <c r="AD30" s="52" t="s">
        <v>527</v>
      </c>
      <c r="AE30" s="52" t="s">
        <v>334</v>
      </c>
      <c r="AF30" s="52" t="s">
        <v>527</v>
      </c>
    </row>
    <row r="31" spans="1:32" x14ac:dyDescent="0.2">
      <c r="A31" s="52">
        <f t="shared" si="0"/>
        <v>10627</v>
      </c>
      <c r="B31" s="52">
        <f t="shared" si="1"/>
        <v>1</v>
      </c>
      <c r="C31" s="57">
        <f t="shared" si="2"/>
        <v>6</v>
      </c>
      <c r="D31" s="57">
        <v>10627</v>
      </c>
      <c r="E31" s="57" t="s">
        <v>1203</v>
      </c>
      <c r="F31" s="57" t="s">
        <v>1204</v>
      </c>
      <c r="G31" s="58" t="s">
        <v>1205</v>
      </c>
      <c r="H31" s="58" t="s">
        <v>1206</v>
      </c>
      <c r="I31" s="58" t="s">
        <v>1207</v>
      </c>
      <c r="J31" s="58" t="s">
        <v>1208</v>
      </c>
      <c r="K31" s="57" t="s">
        <v>291</v>
      </c>
      <c r="L31" s="57" t="s">
        <v>188</v>
      </c>
      <c r="M31" s="59">
        <v>2</v>
      </c>
      <c r="N31" s="57" t="str">
        <f t="shared" si="3"/>
        <v>九段中等</v>
      </c>
      <c r="O31" s="57"/>
      <c r="Z31" s="52">
        <f t="shared" si="4"/>
        <v>130137</v>
      </c>
      <c r="AA31" s="60">
        <v>1</v>
      </c>
      <c r="AB31" s="60">
        <v>137</v>
      </c>
      <c r="AC31" s="52" t="s">
        <v>314</v>
      </c>
      <c r="AD31" s="52" t="s">
        <v>528</v>
      </c>
      <c r="AE31" s="52" t="s">
        <v>334</v>
      </c>
      <c r="AF31" s="52" t="s">
        <v>528</v>
      </c>
    </row>
    <row r="32" spans="1:32" x14ac:dyDescent="0.2">
      <c r="A32" s="52">
        <f t="shared" si="0"/>
        <v>10628</v>
      </c>
      <c r="B32" s="52">
        <f t="shared" si="1"/>
        <v>1</v>
      </c>
      <c r="C32" s="57">
        <f t="shared" si="2"/>
        <v>6</v>
      </c>
      <c r="D32" s="57">
        <v>10628</v>
      </c>
      <c r="E32" s="57" t="s">
        <v>1203</v>
      </c>
      <c r="F32" s="57" t="s">
        <v>1209</v>
      </c>
      <c r="G32" s="58" t="s">
        <v>1205</v>
      </c>
      <c r="H32" s="58" t="s">
        <v>1210</v>
      </c>
      <c r="I32" s="58" t="s">
        <v>1207</v>
      </c>
      <c r="J32" s="58" t="s">
        <v>1211</v>
      </c>
      <c r="K32" s="57" t="s">
        <v>291</v>
      </c>
      <c r="L32" s="57" t="s">
        <v>188</v>
      </c>
      <c r="M32" s="59">
        <v>2</v>
      </c>
      <c r="N32" s="57" t="str">
        <f t="shared" si="3"/>
        <v>九段中等</v>
      </c>
      <c r="O32" s="57"/>
      <c r="Z32" s="52">
        <f t="shared" si="4"/>
        <v>130138</v>
      </c>
      <c r="AA32" s="60">
        <v>1</v>
      </c>
      <c r="AB32" s="59">
        <v>138</v>
      </c>
      <c r="AC32" s="57" t="s">
        <v>702</v>
      </c>
      <c r="AD32" s="52" t="s">
        <v>529</v>
      </c>
      <c r="AE32" s="52" t="s">
        <v>334</v>
      </c>
      <c r="AF32" s="52" t="s">
        <v>529</v>
      </c>
    </row>
    <row r="33" spans="1:32" x14ac:dyDescent="0.2">
      <c r="A33" s="52">
        <f t="shared" si="0"/>
        <v>10630</v>
      </c>
      <c r="B33" s="52">
        <f t="shared" si="1"/>
        <v>1</v>
      </c>
      <c r="C33" s="57">
        <f t="shared" si="2"/>
        <v>6</v>
      </c>
      <c r="D33" s="52">
        <v>10630</v>
      </c>
      <c r="E33" s="52" t="s">
        <v>54</v>
      </c>
      <c r="F33" s="52" t="s">
        <v>3508</v>
      </c>
      <c r="G33" s="52" t="s">
        <v>2379</v>
      </c>
      <c r="H33" s="52" t="s">
        <v>1304</v>
      </c>
      <c r="I33" s="52" t="s">
        <v>2380</v>
      </c>
      <c r="J33" s="52" t="s">
        <v>1305</v>
      </c>
      <c r="K33" s="52" t="s">
        <v>291</v>
      </c>
      <c r="L33" s="52" t="s">
        <v>189</v>
      </c>
      <c r="M33" s="60">
        <v>2</v>
      </c>
      <c r="N33" s="57" t="str">
        <f t="shared" si="3"/>
        <v>九段中等</v>
      </c>
      <c r="O33" s="57"/>
      <c r="Z33" s="52">
        <f t="shared" si="4"/>
        <v>130139</v>
      </c>
      <c r="AA33" s="60">
        <v>1</v>
      </c>
      <c r="AB33" s="59">
        <v>139</v>
      </c>
      <c r="AC33" s="57" t="s">
        <v>94</v>
      </c>
      <c r="AD33" s="52" t="s">
        <v>530</v>
      </c>
      <c r="AE33" s="52" t="s">
        <v>334</v>
      </c>
      <c r="AF33" s="52" t="s">
        <v>530</v>
      </c>
    </row>
    <row r="34" spans="1:32" x14ac:dyDescent="0.2">
      <c r="A34" s="52">
        <f t="shared" si="0"/>
        <v>10631</v>
      </c>
      <c r="B34" s="52">
        <f t="shared" si="1"/>
        <v>1</v>
      </c>
      <c r="C34" s="57">
        <f t="shared" si="2"/>
        <v>6</v>
      </c>
      <c r="D34" s="52">
        <v>10631</v>
      </c>
      <c r="E34" s="52" t="s">
        <v>3509</v>
      </c>
      <c r="F34" s="52" t="s">
        <v>3510</v>
      </c>
      <c r="G34" s="52" t="s">
        <v>3511</v>
      </c>
      <c r="H34" s="52" t="s">
        <v>1682</v>
      </c>
      <c r="I34" s="52" t="s">
        <v>3512</v>
      </c>
      <c r="J34" s="52" t="s">
        <v>1683</v>
      </c>
      <c r="K34" s="52" t="s">
        <v>291</v>
      </c>
      <c r="L34" s="52" t="s">
        <v>188</v>
      </c>
      <c r="M34" s="60">
        <v>2</v>
      </c>
      <c r="N34" s="57" t="str">
        <f t="shared" si="3"/>
        <v>九段中等</v>
      </c>
      <c r="O34" s="57"/>
      <c r="Z34" s="52">
        <f t="shared" si="4"/>
        <v>130140</v>
      </c>
      <c r="AA34" s="60">
        <v>1</v>
      </c>
      <c r="AB34" s="59">
        <v>140</v>
      </c>
      <c r="AC34" s="57" t="s">
        <v>315</v>
      </c>
      <c r="AD34" s="57" t="s">
        <v>531</v>
      </c>
      <c r="AE34" s="52" t="s">
        <v>334</v>
      </c>
      <c r="AF34" s="52" t="s">
        <v>531</v>
      </c>
    </row>
    <row r="35" spans="1:32" x14ac:dyDescent="0.2">
      <c r="A35" s="52">
        <f t="shared" si="0"/>
        <v>10632</v>
      </c>
      <c r="B35" s="52">
        <f t="shared" si="1"/>
        <v>1</v>
      </c>
      <c r="C35" s="57">
        <f t="shared" si="2"/>
        <v>6</v>
      </c>
      <c r="D35" s="52">
        <v>10632</v>
      </c>
      <c r="E35" s="52" t="s">
        <v>57</v>
      </c>
      <c r="F35" s="52" t="s">
        <v>785</v>
      </c>
      <c r="G35" s="52" t="s">
        <v>1217</v>
      </c>
      <c r="H35" s="52" t="s">
        <v>1237</v>
      </c>
      <c r="I35" s="52" t="s">
        <v>1219</v>
      </c>
      <c r="J35" s="52" t="s">
        <v>1238</v>
      </c>
      <c r="K35" s="52" t="s">
        <v>291</v>
      </c>
      <c r="L35" s="52" t="s">
        <v>188</v>
      </c>
      <c r="M35" s="60">
        <v>2</v>
      </c>
      <c r="N35" s="57" t="str">
        <f t="shared" si="3"/>
        <v>九段中等</v>
      </c>
      <c r="O35" s="57"/>
      <c r="Z35" s="52">
        <f t="shared" si="4"/>
        <v>130141</v>
      </c>
      <c r="AA35" s="60">
        <v>1</v>
      </c>
      <c r="AB35" s="59">
        <v>141</v>
      </c>
      <c r="AC35" s="57" t="s">
        <v>532</v>
      </c>
      <c r="AD35" s="52" t="s">
        <v>533</v>
      </c>
      <c r="AE35" s="52" t="s">
        <v>334</v>
      </c>
      <c r="AF35" s="52" t="s">
        <v>533</v>
      </c>
    </row>
    <row r="36" spans="1:32" x14ac:dyDescent="0.2">
      <c r="A36" s="52">
        <f t="shared" si="0"/>
        <v>10651</v>
      </c>
      <c r="B36" s="52">
        <f t="shared" si="1"/>
        <v>1</v>
      </c>
      <c r="C36" s="57">
        <f t="shared" si="2"/>
        <v>6</v>
      </c>
      <c r="D36" s="57">
        <v>10651</v>
      </c>
      <c r="E36" s="57" t="s">
        <v>39</v>
      </c>
      <c r="F36" s="57" t="s">
        <v>3642</v>
      </c>
      <c r="G36" s="58" t="s">
        <v>1332</v>
      </c>
      <c r="H36" s="58" t="s">
        <v>3643</v>
      </c>
      <c r="I36" s="58" t="s">
        <v>1333</v>
      </c>
      <c r="J36" s="58" t="s">
        <v>3644</v>
      </c>
      <c r="K36" s="57" t="s">
        <v>292</v>
      </c>
      <c r="L36" s="57" t="s">
        <v>189</v>
      </c>
      <c r="M36" s="59">
        <v>1</v>
      </c>
      <c r="N36" s="57" t="str">
        <f t="shared" si="3"/>
        <v>九段中等</v>
      </c>
      <c r="O36" s="57"/>
      <c r="Z36" s="52">
        <f t="shared" si="4"/>
        <v>130142</v>
      </c>
      <c r="AA36" s="60">
        <v>1</v>
      </c>
      <c r="AB36" s="59">
        <v>142</v>
      </c>
      <c r="AC36" s="57" t="s">
        <v>703</v>
      </c>
      <c r="AD36" s="57" t="s">
        <v>534</v>
      </c>
      <c r="AE36" s="52" t="s">
        <v>334</v>
      </c>
      <c r="AF36" s="52" t="s">
        <v>534</v>
      </c>
    </row>
    <row r="37" spans="1:32" x14ac:dyDescent="0.2">
      <c r="A37" s="52">
        <f t="shared" si="0"/>
        <v>10652</v>
      </c>
      <c r="B37" s="52">
        <f t="shared" si="1"/>
        <v>1</v>
      </c>
      <c r="C37" s="57">
        <f t="shared" si="2"/>
        <v>6</v>
      </c>
      <c r="D37" s="57">
        <v>10652</v>
      </c>
      <c r="E37" s="57" t="s">
        <v>117</v>
      </c>
      <c r="F37" s="57" t="s">
        <v>3645</v>
      </c>
      <c r="G37" s="58" t="s">
        <v>1212</v>
      </c>
      <c r="H37" s="58" t="s">
        <v>2323</v>
      </c>
      <c r="I37" s="58" t="s">
        <v>1214</v>
      </c>
      <c r="J37" s="58" t="s">
        <v>2324</v>
      </c>
      <c r="K37" s="57" t="s">
        <v>292</v>
      </c>
      <c r="L37" s="57" t="s">
        <v>189</v>
      </c>
      <c r="M37" s="59">
        <v>1</v>
      </c>
      <c r="N37" s="57" t="str">
        <f t="shared" si="3"/>
        <v>九段中等</v>
      </c>
      <c r="O37" s="57"/>
      <c r="Z37" s="52">
        <f t="shared" si="4"/>
        <v>130143</v>
      </c>
      <c r="AA37" s="60">
        <v>1</v>
      </c>
      <c r="AB37" s="59">
        <v>143</v>
      </c>
      <c r="AC37" s="57" t="s">
        <v>316</v>
      </c>
      <c r="AD37" s="52" t="s">
        <v>535</v>
      </c>
      <c r="AE37" s="52" t="s">
        <v>334</v>
      </c>
      <c r="AF37" s="52" t="s">
        <v>535</v>
      </c>
    </row>
    <row r="38" spans="1:32" x14ac:dyDescent="0.2">
      <c r="A38" s="52">
        <f t="shared" si="0"/>
        <v>10653</v>
      </c>
      <c r="B38" s="52">
        <f t="shared" si="1"/>
        <v>1</v>
      </c>
      <c r="C38" s="57">
        <f t="shared" si="2"/>
        <v>6</v>
      </c>
      <c r="D38" s="57">
        <v>10653</v>
      </c>
      <c r="E38" s="57" t="s">
        <v>3646</v>
      </c>
      <c r="F38" s="57" t="s">
        <v>3647</v>
      </c>
      <c r="G38" s="58" t="s">
        <v>3648</v>
      </c>
      <c r="H38" s="58" t="s">
        <v>2718</v>
      </c>
      <c r="I38" s="58" t="s">
        <v>3649</v>
      </c>
      <c r="J38" s="58" t="s">
        <v>2720</v>
      </c>
      <c r="K38" s="57" t="s">
        <v>292</v>
      </c>
      <c r="L38" s="57" t="s">
        <v>185</v>
      </c>
      <c r="M38" s="59">
        <v>1</v>
      </c>
      <c r="N38" s="57" t="str">
        <f t="shared" si="3"/>
        <v>九段中等</v>
      </c>
      <c r="O38" s="57"/>
      <c r="Z38" s="52">
        <f t="shared" si="4"/>
        <v>130145</v>
      </c>
      <c r="AA38" s="60">
        <v>1</v>
      </c>
      <c r="AB38" s="59">
        <v>145</v>
      </c>
      <c r="AC38" s="57" t="s">
        <v>704</v>
      </c>
      <c r="AD38" s="52" t="s">
        <v>705</v>
      </c>
      <c r="AE38" s="52" t="s">
        <v>334</v>
      </c>
      <c r="AF38" s="52" t="s">
        <v>536</v>
      </c>
    </row>
    <row r="39" spans="1:32" x14ac:dyDescent="0.2">
      <c r="A39" s="52">
        <f t="shared" si="0"/>
        <v>10654</v>
      </c>
      <c r="B39" s="52">
        <f t="shared" si="1"/>
        <v>1</v>
      </c>
      <c r="C39" s="57">
        <f t="shared" si="2"/>
        <v>6</v>
      </c>
      <c r="D39" s="57">
        <v>10654</v>
      </c>
      <c r="E39" s="57" t="s">
        <v>716</v>
      </c>
      <c r="F39" s="57" t="s">
        <v>3650</v>
      </c>
      <c r="G39" s="58" t="s">
        <v>1196</v>
      </c>
      <c r="H39" s="58" t="s">
        <v>1100</v>
      </c>
      <c r="I39" s="58" t="s">
        <v>1197</v>
      </c>
      <c r="J39" s="58" t="s">
        <v>1032</v>
      </c>
      <c r="K39" s="57" t="s">
        <v>292</v>
      </c>
      <c r="L39" s="57" t="s">
        <v>189</v>
      </c>
      <c r="M39" s="59">
        <v>1</v>
      </c>
      <c r="N39" s="57" t="str">
        <f t="shared" si="3"/>
        <v>九段中等</v>
      </c>
      <c r="O39" s="57"/>
      <c r="Z39" s="52">
        <f t="shared" si="4"/>
        <v>130146</v>
      </c>
      <c r="AA39" s="60">
        <v>1</v>
      </c>
      <c r="AB39" s="60">
        <v>146</v>
      </c>
      <c r="AC39" s="52" t="s">
        <v>317</v>
      </c>
      <c r="AD39" s="52" t="s">
        <v>537</v>
      </c>
      <c r="AE39" s="52" t="s">
        <v>334</v>
      </c>
      <c r="AF39" s="52" t="s">
        <v>537</v>
      </c>
    </row>
    <row r="40" spans="1:32" x14ac:dyDescent="0.2">
      <c r="A40" s="52">
        <f t="shared" si="0"/>
        <v>10656</v>
      </c>
      <c r="B40" s="52">
        <f t="shared" si="1"/>
        <v>1</v>
      </c>
      <c r="C40" s="57">
        <f t="shared" si="2"/>
        <v>6</v>
      </c>
      <c r="D40" s="57">
        <v>10656</v>
      </c>
      <c r="E40" s="57" t="s">
        <v>57</v>
      </c>
      <c r="F40" s="57" t="s">
        <v>1216</v>
      </c>
      <c r="G40" s="58" t="s">
        <v>1217</v>
      </c>
      <c r="H40" s="58" t="s">
        <v>1218</v>
      </c>
      <c r="I40" s="58" t="s">
        <v>1219</v>
      </c>
      <c r="J40" s="58" t="s">
        <v>1220</v>
      </c>
      <c r="K40" s="57" t="s">
        <v>292</v>
      </c>
      <c r="L40" s="57" t="s">
        <v>188</v>
      </c>
      <c r="M40" s="59">
        <v>2</v>
      </c>
      <c r="N40" s="57" t="str">
        <f t="shared" si="3"/>
        <v>九段中等</v>
      </c>
      <c r="O40" s="57"/>
      <c r="Z40" s="52">
        <f t="shared" si="4"/>
        <v>130147</v>
      </c>
      <c r="AA40" s="60">
        <v>1</v>
      </c>
      <c r="AB40" s="59">
        <v>147</v>
      </c>
      <c r="AC40" s="57" t="s">
        <v>538</v>
      </c>
      <c r="AD40" s="57" t="s">
        <v>539</v>
      </c>
      <c r="AE40" s="52" t="s">
        <v>334</v>
      </c>
      <c r="AF40" s="52" t="s">
        <v>539</v>
      </c>
    </row>
    <row r="41" spans="1:32" x14ac:dyDescent="0.2">
      <c r="A41" s="52">
        <f t="shared" si="0"/>
        <v>10657</v>
      </c>
      <c r="B41" s="52">
        <f t="shared" si="1"/>
        <v>1</v>
      </c>
      <c r="C41" s="57">
        <f t="shared" si="2"/>
        <v>6</v>
      </c>
      <c r="D41" s="52">
        <v>10657</v>
      </c>
      <c r="E41" s="52" t="s">
        <v>1221</v>
      </c>
      <c r="F41" s="52" t="s">
        <v>1216</v>
      </c>
      <c r="G41" s="52" t="s">
        <v>1222</v>
      </c>
      <c r="H41" s="52" t="s">
        <v>1218</v>
      </c>
      <c r="I41" s="52" t="s">
        <v>1223</v>
      </c>
      <c r="J41" s="52" t="s">
        <v>1220</v>
      </c>
      <c r="K41" s="52" t="s">
        <v>292</v>
      </c>
      <c r="L41" s="52" t="s">
        <v>188</v>
      </c>
      <c r="M41" s="60">
        <v>2</v>
      </c>
      <c r="N41" s="57" t="str">
        <f t="shared" si="3"/>
        <v>九段中等</v>
      </c>
      <c r="O41" s="57"/>
      <c r="Z41" s="52">
        <f t="shared" si="4"/>
        <v>130148</v>
      </c>
      <c r="AA41" s="60">
        <v>1</v>
      </c>
      <c r="AB41" s="60">
        <v>148</v>
      </c>
      <c r="AC41" s="52" t="s">
        <v>96</v>
      </c>
      <c r="AD41" s="52" t="s">
        <v>540</v>
      </c>
      <c r="AE41" s="52" t="s">
        <v>334</v>
      </c>
      <c r="AF41" s="52" t="s">
        <v>540</v>
      </c>
    </row>
    <row r="42" spans="1:32" x14ac:dyDescent="0.2">
      <c r="A42" s="52">
        <f t="shared" si="0"/>
        <v>10658</v>
      </c>
      <c r="B42" s="52">
        <f t="shared" si="1"/>
        <v>1</v>
      </c>
      <c r="C42" s="57">
        <f t="shared" si="2"/>
        <v>6</v>
      </c>
      <c r="D42" s="57">
        <v>10658</v>
      </c>
      <c r="E42" s="57" t="s">
        <v>83</v>
      </c>
      <c r="F42" s="57" t="s">
        <v>1224</v>
      </c>
      <c r="G42" s="58" t="s">
        <v>1225</v>
      </c>
      <c r="H42" s="58" t="s">
        <v>1078</v>
      </c>
      <c r="I42" s="58" t="s">
        <v>1226</v>
      </c>
      <c r="J42" s="58" t="s">
        <v>1079</v>
      </c>
      <c r="K42" s="57" t="s">
        <v>292</v>
      </c>
      <c r="L42" s="57" t="s">
        <v>188</v>
      </c>
      <c r="M42" s="59">
        <v>2</v>
      </c>
      <c r="N42" s="57" t="str">
        <f t="shared" si="3"/>
        <v>九段中等</v>
      </c>
      <c r="O42" s="57"/>
      <c r="Z42" s="52">
        <f t="shared" si="4"/>
        <v>130149</v>
      </c>
      <c r="AA42" s="60">
        <v>1</v>
      </c>
      <c r="AB42" s="59">
        <v>149</v>
      </c>
      <c r="AC42" s="57" t="s">
        <v>318</v>
      </c>
      <c r="AD42" s="57" t="s">
        <v>541</v>
      </c>
      <c r="AE42" s="52" t="s">
        <v>334</v>
      </c>
      <c r="AF42" s="52" t="s">
        <v>541</v>
      </c>
    </row>
    <row r="43" spans="1:32" x14ac:dyDescent="0.2">
      <c r="A43" s="52">
        <f t="shared" si="0"/>
        <v>10901</v>
      </c>
      <c r="B43" s="52">
        <f t="shared" si="1"/>
        <v>1</v>
      </c>
      <c r="C43" s="57">
        <f t="shared" si="2"/>
        <v>9</v>
      </c>
      <c r="D43" s="57">
        <v>10901</v>
      </c>
      <c r="E43" s="57" t="s">
        <v>21</v>
      </c>
      <c r="F43" s="57" t="s">
        <v>1258</v>
      </c>
      <c r="G43" s="58" t="s">
        <v>1259</v>
      </c>
      <c r="H43" s="58" t="s">
        <v>1260</v>
      </c>
      <c r="I43" s="58" t="s">
        <v>1261</v>
      </c>
      <c r="J43" s="58" t="s">
        <v>1262</v>
      </c>
      <c r="K43" s="57" t="s">
        <v>291</v>
      </c>
      <c r="L43" s="57" t="s">
        <v>188</v>
      </c>
      <c r="M43" s="59">
        <v>2</v>
      </c>
      <c r="N43" s="57" t="str">
        <f t="shared" si="3"/>
        <v>芝</v>
      </c>
      <c r="O43" s="57"/>
      <c r="Z43" s="52">
        <f t="shared" si="4"/>
        <v>130150</v>
      </c>
      <c r="AA43" s="60">
        <v>1</v>
      </c>
      <c r="AB43" s="60">
        <v>150</v>
      </c>
      <c r="AC43" s="52" t="s">
        <v>319</v>
      </c>
      <c r="AD43" s="52" t="s">
        <v>542</v>
      </c>
      <c r="AE43" s="52" t="s">
        <v>334</v>
      </c>
      <c r="AF43" s="52" t="s">
        <v>542</v>
      </c>
    </row>
    <row r="44" spans="1:32" x14ac:dyDescent="0.2">
      <c r="A44" s="52">
        <f t="shared" si="0"/>
        <v>10902</v>
      </c>
      <c r="B44" s="52">
        <f t="shared" si="1"/>
        <v>1</v>
      </c>
      <c r="C44" s="57">
        <f t="shared" si="2"/>
        <v>9</v>
      </c>
      <c r="D44" s="57">
        <v>10902</v>
      </c>
      <c r="E44" s="57" t="s">
        <v>23</v>
      </c>
      <c r="F44" s="57" t="s">
        <v>1022</v>
      </c>
      <c r="G44" s="58" t="s">
        <v>1263</v>
      </c>
      <c r="H44" s="58" t="s">
        <v>1024</v>
      </c>
      <c r="I44" s="58" t="s">
        <v>1264</v>
      </c>
      <c r="J44" s="58" t="s">
        <v>1043</v>
      </c>
      <c r="K44" s="57" t="s">
        <v>291</v>
      </c>
      <c r="L44" s="57" t="s">
        <v>189</v>
      </c>
      <c r="M44" s="59">
        <v>2</v>
      </c>
      <c r="N44" s="57" t="str">
        <f t="shared" si="3"/>
        <v>芝</v>
      </c>
      <c r="O44" s="57"/>
      <c r="Z44" s="52">
        <f t="shared" si="4"/>
        <v>130152</v>
      </c>
      <c r="AA44" s="60">
        <v>1</v>
      </c>
      <c r="AB44" s="59">
        <v>152</v>
      </c>
      <c r="AC44" s="57" t="s">
        <v>320</v>
      </c>
      <c r="AD44" s="57" t="s">
        <v>543</v>
      </c>
      <c r="AE44" s="52" t="s">
        <v>334</v>
      </c>
      <c r="AF44" s="52" t="s">
        <v>543</v>
      </c>
    </row>
    <row r="45" spans="1:32" x14ac:dyDescent="0.2">
      <c r="A45" s="52">
        <f t="shared" si="0"/>
        <v>10903</v>
      </c>
      <c r="B45" s="52">
        <f t="shared" si="1"/>
        <v>1</v>
      </c>
      <c r="C45" s="57">
        <f t="shared" si="2"/>
        <v>9</v>
      </c>
      <c r="D45" s="57">
        <v>10903</v>
      </c>
      <c r="E45" s="57" t="s">
        <v>1265</v>
      </c>
      <c r="F45" s="57" t="s">
        <v>1266</v>
      </c>
      <c r="G45" s="58" t="s">
        <v>1267</v>
      </c>
      <c r="H45" s="58" t="s">
        <v>1268</v>
      </c>
      <c r="I45" s="58" t="s">
        <v>1269</v>
      </c>
      <c r="J45" s="58" t="s">
        <v>1270</v>
      </c>
      <c r="K45" s="57" t="s">
        <v>291</v>
      </c>
      <c r="L45" s="57" t="s">
        <v>189</v>
      </c>
      <c r="M45" s="59">
        <v>2</v>
      </c>
      <c r="N45" s="57" t="str">
        <f t="shared" si="3"/>
        <v>芝</v>
      </c>
      <c r="O45" s="57"/>
      <c r="Z45" s="52">
        <f t="shared" si="4"/>
        <v>130153</v>
      </c>
      <c r="AA45" s="60">
        <v>1</v>
      </c>
      <c r="AB45" s="59">
        <v>153</v>
      </c>
      <c r="AC45" s="57" t="s">
        <v>321</v>
      </c>
      <c r="AD45" s="52" t="s">
        <v>706</v>
      </c>
      <c r="AE45" s="52" t="s">
        <v>334</v>
      </c>
      <c r="AF45" s="52" t="s">
        <v>693</v>
      </c>
    </row>
    <row r="46" spans="1:32" x14ac:dyDescent="0.2">
      <c r="A46" s="52">
        <f t="shared" si="0"/>
        <v>10904</v>
      </c>
      <c r="B46" s="52">
        <f t="shared" si="1"/>
        <v>1</v>
      </c>
      <c r="C46" s="57">
        <f t="shared" si="2"/>
        <v>9</v>
      </c>
      <c r="D46" s="52">
        <v>10904</v>
      </c>
      <c r="E46" s="52" t="s">
        <v>1271</v>
      </c>
      <c r="F46" s="52" t="s">
        <v>1272</v>
      </c>
      <c r="G46" s="52" t="s">
        <v>1273</v>
      </c>
      <c r="H46" s="52" t="s">
        <v>1274</v>
      </c>
      <c r="I46" s="52" t="s">
        <v>1275</v>
      </c>
      <c r="J46" s="52" t="s">
        <v>1276</v>
      </c>
      <c r="K46" s="52" t="s">
        <v>291</v>
      </c>
      <c r="L46" s="52" t="s">
        <v>188</v>
      </c>
      <c r="M46" s="60">
        <v>2</v>
      </c>
      <c r="N46" s="57" t="str">
        <f t="shared" si="3"/>
        <v>芝</v>
      </c>
      <c r="O46" s="57"/>
      <c r="Z46" s="52">
        <f t="shared" si="4"/>
        <v>130155</v>
      </c>
      <c r="AA46" s="60">
        <v>1</v>
      </c>
      <c r="AB46" s="59">
        <v>155</v>
      </c>
      <c r="AC46" s="57" t="s">
        <v>322</v>
      </c>
      <c r="AD46" s="52" t="s">
        <v>544</v>
      </c>
      <c r="AE46" s="52" t="s">
        <v>334</v>
      </c>
      <c r="AF46" s="52" t="s">
        <v>544</v>
      </c>
    </row>
    <row r="47" spans="1:32" x14ac:dyDescent="0.2">
      <c r="A47" s="52">
        <f t="shared" si="0"/>
        <v>10905</v>
      </c>
      <c r="B47" s="52">
        <f t="shared" si="1"/>
        <v>1</v>
      </c>
      <c r="C47" s="57">
        <f t="shared" si="2"/>
        <v>9</v>
      </c>
      <c r="D47" s="52">
        <v>10905</v>
      </c>
      <c r="E47" s="52" t="s">
        <v>87</v>
      </c>
      <c r="F47" s="52" t="s">
        <v>1277</v>
      </c>
      <c r="G47" s="52" t="s">
        <v>1132</v>
      </c>
      <c r="H47" s="52" t="s">
        <v>1278</v>
      </c>
      <c r="I47" s="52" t="s">
        <v>1134</v>
      </c>
      <c r="J47" s="52" t="s">
        <v>1279</v>
      </c>
      <c r="K47" s="52" t="s">
        <v>291</v>
      </c>
      <c r="L47" s="52" t="s">
        <v>188</v>
      </c>
      <c r="M47" s="60">
        <v>2</v>
      </c>
      <c r="N47" s="57" t="str">
        <f t="shared" si="3"/>
        <v>芝</v>
      </c>
      <c r="O47" s="57"/>
      <c r="Z47" s="52">
        <f t="shared" si="4"/>
        <v>130156</v>
      </c>
      <c r="AA47" s="60">
        <v>1</v>
      </c>
      <c r="AB47" s="59">
        <v>156</v>
      </c>
      <c r="AC47" s="57" t="s">
        <v>323</v>
      </c>
      <c r="AD47" s="52" t="s">
        <v>545</v>
      </c>
      <c r="AE47" s="52" t="s">
        <v>335</v>
      </c>
      <c r="AF47" s="52" t="s">
        <v>545</v>
      </c>
    </row>
    <row r="48" spans="1:32" x14ac:dyDescent="0.2">
      <c r="A48" s="52">
        <f t="shared" si="0"/>
        <v>10906</v>
      </c>
      <c r="B48" s="52">
        <f t="shared" si="1"/>
        <v>1</v>
      </c>
      <c r="C48" s="57">
        <f t="shared" si="2"/>
        <v>9</v>
      </c>
      <c r="D48" s="52">
        <v>10906</v>
      </c>
      <c r="E48" s="52" t="s">
        <v>66</v>
      </c>
      <c r="F48" s="52" t="s">
        <v>1280</v>
      </c>
      <c r="G48" s="52" t="s">
        <v>1281</v>
      </c>
      <c r="H48" s="52" t="s">
        <v>1282</v>
      </c>
      <c r="I48" s="52" t="s">
        <v>1283</v>
      </c>
      <c r="J48" s="52" t="s">
        <v>1284</v>
      </c>
      <c r="K48" s="52" t="s">
        <v>291</v>
      </c>
      <c r="L48" s="52" t="s">
        <v>188</v>
      </c>
      <c r="M48" s="60">
        <v>2</v>
      </c>
      <c r="N48" s="57" t="str">
        <f t="shared" si="3"/>
        <v>芝</v>
      </c>
      <c r="O48" s="57"/>
      <c r="Z48" s="52">
        <f t="shared" si="4"/>
        <v>130158</v>
      </c>
      <c r="AA48" s="60">
        <v>1</v>
      </c>
      <c r="AB48" s="59">
        <v>158</v>
      </c>
      <c r="AC48" s="57" t="s">
        <v>324</v>
      </c>
      <c r="AD48" s="52" t="s">
        <v>546</v>
      </c>
      <c r="AE48" s="52" t="s">
        <v>334</v>
      </c>
      <c r="AF48" s="52" t="s">
        <v>546</v>
      </c>
    </row>
    <row r="49" spans="1:32" x14ac:dyDescent="0.2">
      <c r="A49" s="52">
        <f t="shared" si="0"/>
        <v>10907</v>
      </c>
      <c r="B49" s="52">
        <f t="shared" si="1"/>
        <v>1</v>
      </c>
      <c r="C49" s="57">
        <f t="shared" si="2"/>
        <v>9</v>
      </c>
      <c r="D49" s="52">
        <v>10907</v>
      </c>
      <c r="E49" s="52" t="s">
        <v>1285</v>
      </c>
      <c r="F49" s="52" t="s">
        <v>1286</v>
      </c>
      <c r="G49" s="52" t="s">
        <v>1287</v>
      </c>
      <c r="H49" s="52" t="s">
        <v>1288</v>
      </c>
      <c r="I49" s="52" t="s">
        <v>1289</v>
      </c>
      <c r="J49" s="52" t="s">
        <v>1290</v>
      </c>
      <c r="K49" s="52" t="s">
        <v>291</v>
      </c>
      <c r="L49" s="52" t="s">
        <v>188</v>
      </c>
      <c r="M49" s="60">
        <v>2</v>
      </c>
      <c r="N49" s="57" t="str">
        <f t="shared" si="3"/>
        <v>芝</v>
      </c>
      <c r="O49" s="57"/>
      <c r="Z49" s="52">
        <f t="shared" si="4"/>
        <v>130159</v>
      </c>
      <c r="AA49" s="60">
        <v>1</v>
      </c>
      <c r="AB49" s="59">
        <v>159</v>
      </c>
      <c r="AC49" s="57" t="s">
        <v>325</v>
      </c>
      <c r="AD49" s="52" t="s">
        <v>547</v>
      </c>
      <c r="AE49" s="52" t="s">
        <v>334</v>
      </c>
      <c r="AF49" s="52" t="s">
        <v>547</v>
      </c>
    </row>
    <row r="50" spans="1:32" x14ac:dyDescent="0.2">
      <c r="A50" s="52">
        <f t="shared" si="0"/>
        <v>10908</v>
      </c>
      <c r="B50" s="52">
        <f t="shared" si="1"/>
        <v>1</v>
      </c>
      <c r="C50" s="57">
        <f t="shared" si="2"/>
        <v>9</v>
      </c>
      <c r="D50" s="52">
        <v>10908</v>
      </c>
      <c r="E50" s="52" t="s">
        <v>1291</v>
      </c>
      <c r="F50" s="52" t="s">
        <v>58</v>
      </c>
      <c r="G50" s="52" t="s">
        <v>1292</v>
      </c>
      <c r="H50" s="52" t="s">
        <v>1038</v>
      </c>
      <c r="I50" s="52" t="s">
        <v>1293</v>
      </c>
      <c r="J50" s="52" t="s">
        <v>1039</v>
      </c>
      <c r="K50" s="52" t="s">
        <v>291</v>
      </c>
      <c r="L50" s="52" t="s">
        <v>188</v>
      </c>
      <c r="M50" s="60">
        <v>2</v>
      </c>
      <c r="N50" s="57" t="str">
        <f t="shared" si="3"/>
        <v>芝</v>
      </c>
      <c r="O50" s="57"/>
      <c r="Z50" s="52">
        <f t="shared" si="4"/>
        <v>130161</v>
      </c>
      <c r="AA50" s="60">
        <v>1</v>
      </c>
      <c r="AB50" s="59">
        <v>161</v>
      </c>
      <c r="AC50" s="57" t="s">
        <v>326</v>
      </c>
      <c r="AD50" s="52" t="s">
        <v>548</v>
      </c>
      <c r="AE50" s="52" t="s">
        <v>334</v>
      </c>
      <c r="AF50" s="52" t="s">
        <v>548</v>
      </c>
    </row>
    <row r="51" spans="1:32" x14ac:dyDescent="0.2">
      <c r="A51" s="52">
        <f t="shared" si="0"/>
        <v>10909</v>
      </c>
      <c r="B51" s="52">
        <f t="shared" si="1"/>
        <v>1</v>
      </c>
      <c r="C51" s="57">
        <f t="shared" si="2"/>
        <v>9</v>
      </c>
      <c r="D51" s="52">
        <v>10909</v>
      </c>
      <c r="E51" s="52" t="s">
        <v>596</v>
      </c>
      <c r="F51" s="52" t="s">
        <v>1294</v>
      </c>
      <c r="G51" s="52" t="s">
        <v>1295</v>
      </c>
      <c r="H51" s="52" t="s">
        <v>1045</v>
      </c>
      <c r="I51" s="52" t="s">
        <v>1296</v>
      </c>
      <c r="J51" s="52" t="s">
        <v>1297</v>
      </c>
      <c r="K51" s="52" t="s">
        <v>291</v>
      </c>
      <c r="L51" s="52" t="s">
        <v>189</v>
      </c>
      <c r="M51" s="60">
        <v>2</v>
      </c>
      <c r="N51" s="57" t="str">
        <f t="shared" si="3"/>
        <v>芝</v>
      </c>
      <c r="O51" s="57"/>
      <c r="Z51" s="52">
        <f t="shared" si="4"/>
        <v>130162</v>
      </c>
      <c r="AA51" s="60">
        <v>1</v>
      </c>
      <c r="AB51" s="59">
        <v>162</v>
      </c>
      <c r="AC51" s="57" t="s">
        <v>123</v>
      </c>
      <c r="AD51" s="57" t="s">
        <v>549</v>
      </c>
      <c r="AE51" s="52" t="s">
        <v>334</v>
      </c>
      <c r="AF51" s="52" t="s">
        <v>549</v>
      </c>
    </row>
    <row r="52" spans="1:32" x14ac:dyDescent="0.2">
      <c r="A52" s="52">
        <f t="shared" si="0"/>
        <v>10910</v>
      </c>
      <c r="B52" s="52">
        <f t="shared" si="1"/>
        <v>1</v>
      </c>
      <c r="C52" s="57">
        <f t="shared" si="2"/>
        <v>9</v>
      </c>
      <c r="D52" s="57">
        <v>10910</v>
      </c>
      <c r="E52" s="57" t="s">
        <v>678</v>
      </c>
      <c r="F52" s="57" t="s">
        <v>3651</v>
      </c>
      <c r="G52" s="58" t="s">
        <v>1395</v>
      </c>
      <c r="H52" s="58" t="s">
        <v>2114</v>
      </c>
      <c r="I52" s="58" t="s">
        <v>1397</v>
      </c>
      <c r="J52" s="58" t="s">
        <v>2115</v>
      </c>
      <c r="K52" s="57" t="s">
        <v>291</v>
      </c>
      <c r="L52" s="57" t="s">
        <v>274</v>
      </c>
      <c r="M52" s="59">
        <v>1</v>
      </c>
      <c r="N52" s="57" t="str">
        <f t="shared" si="3"/>
        <v>芝</v>
      </c>
      <c r="O52" s="57"/>
      <c r="Z52" s="52">
        <f t="shared" si="4"/>
        <v>130166</v>
      </c>
      <c r="AA52" s="60">
        <v>1</v>
      </c>
      <c r="AB52" s="59">
        <v>166</v>
      </c>
      <c r="AC52" s="57" t="s">
        <v>327</v>
      </c>
      <c r="AD52" s="52" t="s">
        <v>550</v>
      </c>
      <c r="AE52" s="52" t="s">
        <v>334</v>
      </c>
      <c r="AF52" s="52" t="s">
        <v>550</v>
      </c>
    </row>
    <row r="53" spans="1:32" x14ac:dyDescent="0.2">
      <c r="A53" s="52">
        <f t="shared" si="0"/>
        <v>10911</v>
      </c>
      <c r="B53" s="52">
        <f t="shared" si="1"/>
        <v>1</v>
      </c>
      <c r="C53" s="57">
        <f t="shared" si="2"/>
        <v>9</v>
      </c>
      <c r="D53" s="57">
        <v>10911</v>
      </c>
      <c r="E53" s="57" t="s">
        <v>782</v>
      </c>
      <c r="F53" s="57" t="s">
        <v>36</v>
      </c>
      <c r="G53" s="58" t="s">
        <v>2364</v>
      </c>
      <c r="H53" s="58" t="s">
        <v>1194</v>
      </c>
      <c r="I53" s="58" t="s">
        <v>2366</v>
      </c>
      <c r="J53" s="58" t="s">
        <v>1195</v>
      </c>
      <c r="K53" s="57" t="s">
        <v>291</v>
      </c>
      <c r="L53" s="57" t="s">
        <v>274</v>
      </c>
      <c r="M53" s="59">
        <v>1</v>
      </c>
      <c r="N53" s="57" t="str">
        <f t="shared" si="3"/>
        <v>芝</v>
      </c>
      <c r="O53" s="57"/>
      <c r="Z53" s="52">
        <f t="shared" si="4"/>
        <v>130167</v>
      </c>
      <c r="AA53" s="60">
        <v>1</v>
      </c>
      <c r="AB53" s="59">
        <v>167</v>
      </c>
      <c r="AC53" s="57" t="s">
        <v>328</v>
      </c>
      <c r="AD53" s="57" t="s">
        <v>551</v>
      </c>
      <c r="AE53" s="52" t="s">
        <v>334</v>
      </c>
      <c r="AF53" s="52" t="s">
        <v>551</v>
      </c>
    </row>
    <row r="54" spans="1:32" x14ac:dyDescent="0.2">
      <c r="A54" s="52">
        <f t="shared" si="0"/>
        <v>10912</v>
      </c>
      <c r="B54" s="52">
        <f t="shared" si="1"/>
        <v>1</v>
      </c>
      <c r="C54" s="57">
        <f t="shared" si="2"/>
        <v>9</v>
      </c>
      <c r="D54" s="57">
        <v>10912</v>
      </c>
      <c r="E54" s="57" t="s">
        <v>40</v>
      </c>
      <c r="F54" s="57" t="s">
        <v>3652</v>
      </c>
      <c r="G54" s="58" t="s">
        <v>1719</v>
      </c>
      <c r="H54" s="58" t="s">
        <v>1018</v>
      </c>
      <c r="I54" s="58" t="s">
        <v>1721</v>
      </c>
      <c r="J54" s="58" t="s">
        <v>1020</v>
      </c>
      <c r="K54" s="57" t="s">
        <v>291</v>
      </c>
      <c r="L54" s="57" t="s">
        <v>274</v>
      </c>
      <c r="M54" s="59">
        <v>1</v>
      </c>
      <c r="N54" s="57" t="str">
        <f t="shared" si="3"/>
        <v>芝</v>
      </c>
      <c r="O54" s="57"/>
      <c r="Z54" s="52">
        <f t="shared" si="4"/>
        <v>130170</v>
      </c>
      <c r="AA54" s="60">
        <v>1</v>
      </c>
      <c r="AB54" s="60">
        <v>170</v>
      </c>
      <c r="AC54" s="52" t="s">
        <v>552</v>
      </c>
      <c r="AD54" s="52" t="s">
        <v>553</v>
      </c>
      <c r="AE54" s="52" t="s">
        <v>334</v>
      </c>
      <c r="AF54" s="52" t="s">
        <v>553</v>
      </c>
    </row>
    <row r="55" spans="1:32" x14ac:dyDescent="0.2">
      <c r="A55" s="52">
        <f t="shared" si="0"/>
        <v>10913</v>
      </c>
      <c r="B55" s="52">
        <f t="shared" si="1"/>
        <v>1</v>
      </c>
      <c r="C55" s="57">
        <f t="shared" si="2"/>
        <v>9</v>
      </c>
      <c r="D55" s="57">
        <v>10913</v>
      </c>
      <c r="E55" s="57" t="s">
        <v>1184</v>
      </c>
      <c r="F55" s="57" t="s">
        <v>3653</v>
      </c>
      <c r="G55" s="58" t="s">
        <v>1186</v>
      </c>
      <c r="H55" s="58" t="s">
        <v>3654</v>
      </c>
      <c r="I55" s="58" t="s">
        <v>1188</v>
      </c>
      <c r="J55" s="58" t="s">
        <v>3655</v>
      </c>
      <c r="K55" s="57" t="s">
        <v>291</v>
      </c>
      <c r="L55" s="57" t="s">
        <v>274</v>
      </c>
      <c r="M55" s="59">
        <v>1</v>
      </c>
      <c r="N55" s="57" t="str">
        <f t="shared" si="3"/>
        <v>芝</v>
      </c>
      <c r="O55" s="57"/>
      <c r="Z55" s="52">
        <f t="shared" si="4"/>
        <v>130171</v>
      </c>
      <c r="AA55" s="60">
        <v>1</v>
      </c>
      <c r="AB55" s="60">
        <v>171</v>
      </c>
      <c r="AC55" s="52" t="s">
        <v>329</v>
      </c>
      <c r="AD55" s="52" t="s">
        <v>554</v>
      </c>
      <c r="AE55" s="52" t="s">
        <v>334</v>
      </c>
      <c r="AF55" s="52" t="s">
        <v>554</v>
      </c>
    </row>
    <row r="56" spans="1:32" x14ac:dyDescent="0.2">
      <c r="A56" s="52">
        <f t="shared" si="0"/>
        <v>10914</v>
      </c>
      <c r="B56" s="52">
        <f t="shared" si="1"/>
        <v>1</v>
      </c>
      <c r="C56" s="57">
        <f t="shared" si="2"/>
        <v>9</v>
      </c>
      <c r="D56" s="57">
        <v>10914</v>
      </c>
      <c r="E56" s="57" t="s">
        <v>454</v>
      </c>
      <c r="F56" s="57" t="s">
        <v>3656</v>
      </c>
      <c r="G56" s="58" t="s">
        <v>1394</v>
      </c>
      <c r="H56" s="58" t="s">
        <v>1640</v>
      </c>
      <c r="I56" s="58" t="s">
        <v>3657</v>
      </c>
      <c r="J56" s="58" t="s">
        <v>1642</v>
      </c>
      <c r="K56" s="57" t="s">
        <v>291</v>
      </c>
      <c r="L56" s="57" t="s">
        <v>275</v>
      </c>
      <c r="M56" s="59">
        <v>1</v>
      </c>
      <c r="N56" s="57" t="str">
        <f t="shared" si="3"/>
        <v>芝</v>
      </c>
      <c r="O56" s="57"/>
      <c r="Z56" s="52">
        <f t="shared" si="4"/>
        <v>130172</v>
      </c>
      <c r="AA56" s="60">
        <v>1</v>
      </c>
      <c r="AB56" s="60">
        <v>172</v>
      </c>
      <c r="AC56" s="52" t="s">
        <v>330</v>
      </c>
      <c r="AD56" s="52" t="s">
        <v>555</v>
      </c>
      <c r="AE56" s="52" t="s">
        <v>334</v>
      </c>
      <c r="AF56" s="52" t="s">
        <v>555</v>
      </c>
    </row>
    <row r="57" spans="1:32" x14ac:dyDescent="0.2">
      <c r="A57" s="52">
        <f t="shared" si="0"/>
        <v>10915</v>
      </c>
      <c r="B57" s="52">
        <f t="shared" si="1"/>
        <v>1</v>
      </c>
      <c r="C57" s="57">
        <f t="shared" si="2"/>
        <v>9</v>
      </c>
      <c r="D57" s="57">
        <v>10915</v>
      </c>
      <c r="E57" s="57" t="s">
        <v>3658</v>
      </c>
      <c r="F57" s="57" t="s">
        <v>3659</v>
      </c>
      <c r="G57" s="58" t="s">
        <v>3660</v>
      </c>
      <c r="H57" s="58" t="s">
        <v>3661</v>
      </c>
      <c r="I57" s="58" t="s">
        <v>3662</v>
      </c>
      <c r="J57" s="58" t="s">
        <v>3663</v>
      </c>
      <c r="K57" s="57" t="s">
        <v>291</v>
      </c>
      <c r="L57" s="57" t="s">
        <v>274</v>
      </c>
      <c r="M57" s="59">
        <v>1</v>
      </c>
      <c r="N57" s="57" t="str">
        <f t="shared" si="3"/>
        <v>芝</v>
      </c>
      <c r="O57" s="57"/>
      <c r="Z57" s="52">
        <f t="shared" si="4"/>
        <v>130174</v>
      </c>
      <c r="AA57" s="60">
        <v>1</v>
      </c>
      <c r="AB57" s="60">
        <v>174</v>
      </c>
      <c r="AC57" s="52" t="s">
        <v>707</v>
      </c>
      <c r="AD57" s="52" t="s">
        <v>708</v>
      </c>
      <c r="AE57" s="52" t="s">
        <v>334</v>
      </c>
      <c r="AF57" s="52" t="s">
        <v>708</v>
      </c>
    </row>
    <row r="58" spans="1:32" x14ac:dyDescent="0.2">
      <c r="A58" s="52">
        <f t="shared" si="0"/>
        <v>10916</v>
      </c>
      <c r="B58" s="52">
        <f t="shared" si="1"/>
        <v>1</v>
      </c>
      <c r="C58" s="57">
        <f t="shared" si="2"/>
        <v>9</v>
      </c>
      <c r="D58" s="57">
        <v>10916</v>
      </c>
      <c r="E58" s="57" t="s">
        <v>35</v>
      </c>
      <c r="F58" s="57" t="s">
        <v>3664</v>
      </c>
      <c r="G58" s="58" t="s">
        <v>1254</v>
      </c>
      <c r="H58" s="58" t="s">
        <v>1935</v>
      </c>
      <c r="I58" s="58" t="s">
        <v>1255</v>
      </c>
      <c r="J58" s="58" t="s">
        <v>3665</v>
      </c>
      <c r="K58" s="57" t="s">
        <v>291</v>
      </c>
      <c r="L58" s="57" t="s">
        <v>274</v>
      </c>
      <c r="M58" s="59">
        <v>1</v>
      </c>
      <c r="N58" s="57" t="str">
        <f t="shared" si="3"/>
        <v>芝</v>
      </c>
      <c r="O58" s="57"/>
      <c r="Z58" s="52">
        <f t="shared" si="4"/>
        <v>130175</v>
      </c>
      <c r="AA58" s="60">
        <v>1</v>
      </c>
      <c r="AB58" s="60">
        <v>175</v>
      </c>
      <c r="AC58" s="52" t="s">
        <v>556</v>
      </c>
      <c r="AD58" s="52" t="s">
        <v>557</v>
      </c>
      <c r="AE58" s="52" t="s">
        <v>334</v>
      </c>
      <c r="AF58" s="52" t="s">
        <v>557</v>
      </c>
    </row>
    <row r="59" spans="1:32" x14ac:dyDescent="0.2">
      <c r="A59" s="52">
        <f t="shared" si="0"/>
        <v>10917</v>
      </c>
      <c r="B59" s="52">
        <f t="shared" si="1"/>
        <v>1</v>
      </c>
      <c r="C59" s="57">
        <f t="shared" si="2"/>
        <v>9</v>
      </c>
      <c r="D59" s="57">
        <v>10917</v>
      </c>
      <c r="E59" s="57" t="s">
        <v>3666</v>
      </c>
      <c r="F59" s="57" t="s">
        <v>3667</v>
      </c>
      <c r="G59" s="58" t="s">
        <v>3668</v>
      </c>
      <c r="H59" s="58" t="s">
        <v>3669</v>
      </c>
      <c r="I59" s="58" t="s">
        <v>3670</v>
      </c>
      <c r="J59" s="58" t="s">
        <v>3671</v>
      </c>
      <c r="K59" s="57" t="s">
        <v>291</v>
      </c>
      <c r="L59" s="57" t="s">
        <v>274</v>
      </c>
      <c r="M59" s="59">
        <v>1</v>
      </c>
      <c r="N59" s="57" t="str">
        <f t="shared" si="3"/>
        <v>芝</v>
      </c>
      <c r="O59" s="57"/>
      <c r="Z59" s="52">
        <f t="shared" si="4"/>
        <v>130176</v>
      </c>
      <c r="AA59" s="60">
        <v>1</v>
      </c>
      <c r="AB59" s="60">
        <v>176</v>
      </c>
      <c r="AC59" s="52" t="s">
        <v>331</v>
      </c>
      <c r="AD59" s="52" t="s">
        <v>558</v>
      </c>
      <c r="AE59" s="52" t="s">
        <v>334</v>
      </c>
      <c r="AF59" s="52" t="s">
        <v>558</v>
      </c>
    </row>
    <row r="60" spans="1:32" x14ac:dyDescent="0.2">
      <c r="A60" s="52">
        <f t="shared" si="0"/>
        <v>10918</v>
      </c>
      <c r="B60" s="52">
        <f t="shared" si="1"/>
        <v>1</v>
      </c>
      <c r="C60" s="57">
        <f t="shared" si="2"/>
        <v>9</v>
      </c>
      <c r="D60" s="57">
        <v>10918</v>
      </c>
      <c r="E60" s="57" t="s">
        <v>3672</v>
      </c>
      <c r="F60" s="57" t="s">
        <v>3673</v>
      </c>
      <c r="G60" s="58" t="s">
        <v>3674</v>
      </c>
      <c r="H60" s="58" t="s">
        <v>1200</v>
      </c>
      <c r="I60" s="58" t="s">
        <v>3675</v>
      </c>
      <c r="J60" s="58" t="s">
        <v>1202</v>
      </c>
      <c r="K60" s="57" t="s">
        <v>291</v>
      </c>
      <c r="L60" s="57" t="s">
        <v>274</v>
      </c>
      <c r="M60" s="59">
        <v>1</v>
      </c>
      <c r="N60" s="57" t="str">
        <f t="shared" si="3"/>
        <v>芝</v>
      </c>
      <c r="O60" s="57"/>
      <c r="Z60" s="52">
        <f t="shared" si="4"/>
        <v>130179</v>
      </c>
      <c r="AA60" s="60">
        <v>1</v>
      </c>
      <c r="AB60" s="60">
        <v>179</v>
      </c>
      <c r="AC60" s="52" t="s">
        <v>8</v>
      </c>
      <c r="AD60" s="52" t="s">
        <v>559</v>
      </c>
      <c r="AE60" s="52" t="s">
        <v>334</v>
      </c>
      <c r="AF60" s="52" t="s">
        <v>559</v>
      </c>
    </row>
    <row r="61" spans="1:32" x14ac:dyDescent="0.2">
      <c r="A61" s="52">
        <f t="shared" si="0"/>
        <v>10919</v>
      </c>
      <c r="B61" s="52">
        <f t="shared" si="1"/>
        <v>1</v>
      </c>
      <c r="C61" s="57">
        <f t="shared" si="2"/>
        <v>9</v>
      </c>
      <c r="D61" s="57">
        <v>10919</v>
      </c>
      <c r="E61" s="57" t="s">
        <v>3676</v>
      </c>
      <c r="F61" s="57" t="s">
        <v>3677</v>
      </c>
      <c r="G61" s="58" t="s">
        <v>3678</v>
      </c>
      <c r="H61" s="58" t="s">
        <v>1905</v>
      </c>
      <c r="I61" s="58" t="s">
        <v>3679</v>
      </c>
      <c r="J61" s="58" t="s">
        <v>1906</v>
      </c>
      <c r="K61" s="57" t="s">
        <v>291</v>
      </c>
      <c r="L61" s="57" t="s">
        <v>274</v>
      </c>
      <c r="M61" s="59">
        <v>1</v>
      </c>
      <c r="N61" s="57" t="str">
        <f t="shared" si="3"/>
        <v>芝</v>
      </c>
      <c r="O61" s="57"/>
      <c r="Z61" s="52">
        <f t="shared" si="4"/>
        <v>130180</v>
      </c>
      <c r="AA61" s="60">
        <v>1</v>
      </c>
      <c r="AB61" s="60">
        <v>180</v>
      </c>
      <c r="AC61" s="52" t="s">
        <v>126</v>
      </c>
      <c r="AD61" s="52" t="s">
        <v>560</v>
      </c>
      <c r="AE61" s="52" t="s">
        <v>334</v>
      </c>
      <c r="AF61" s="52" t="s">
        <v>560</v>
      </c>
    </row>
    <row r="62" spans="1:32" x14ac:dyDescent="0.2">
      <c r="A62" s="52">
        <f t="shared" si="0"/>
        <v>10920</v>
      </c>
      <c r="B62" s="52">
        <f t="shared" si="1"/>
        <v>1</v>
      </c>
      <c r="C62" s="57">
        <f t="shared" si="2"/>
        <v>9</v>
      </c>
      <c r="D62" s="57">
        <v>10920</v>
      </c>
      <c r="E62" s="57" t="s">
        <v>3680</v>
      </c>
      <c r="F62" s="57" t="s">
        <v>3681</v>
      </c>
      <c r="G62" s="58" t="s">
        <v>1098</v>
      </c>
      <c r="H62" s="58" t="s">
        <v>3682</v>
      </c>
      <c r="I62" s="58" t="s">
        <v>1099</v>
      </c>
      <c r="J62" s="58" t="s">
        <v>3683</v>
      </c>
      <c r="K62" s="57" t="s">
        <v>291</v>
      </c>
      <c r="L62" s="57" t="s">
        <v>274</v>
      </c>
      <c r="M62" s="59">
        <v>1</v>
      </c>
      <c r="N62" s="57" t="str">
        <f t="shared" si="3"/>
        <v>芝</v>
      </c>
      <c r="O62" s="57"/>
      <c r="Z62" s="52">
        <f>130000+AB62</f>
        <v>130184</v>
      </c>
      <c r="AA62" s="60">
        <v>1</v>
      </c>
      <c r="AB62" s="60">
        <v>184</v>
      </c>
      <c r="AC62" s="52" t="s">
        <v>127</v>
      </c>
      <c r="AD62" s="52" t="s">
        <v>561</v>
      </c>
      <c r="AE62" s="52" t="s">
        <v>334</v>
      </c>
      <c r="AF62" s="52" t="s">
        <v>561</v>
      </c>
    </row>
    <row r="63" spans="1:32" x14ac:dyDescent="0.2">
      <c r="A63" s="52">
        <f t="shared" si="0"/>
        <v>10921</v>
      </c>
      <c r="B63" s="52">
        <f t="shared" si="1"/>
        <v>1</v>
      </c>
      <c r="C63" s="57">
        <f t="shared" si="2"/>
        <v>9</v>
      </c>
      <c r="D63" s="57">
        <v>10921</v>
      </c>
      <c r="E63" s="57" t="s">
        <v>3684</v>
      </c>
      <c r="F63" s="57" t="s">
        <v>3685</v>
      </c>
      <c r="G63" s="58" t="s">
        <v>3686</v>
      </c>
      <c r="H63" s="58" t="s">
        <v>2035</v>
      </c>
      <c r="I63" s="58" t="s">
        <v>3687</v>
      </c>
      <c r="J63" s="58" t="s">
        <v>3688</v>
      </c>
      <c r="K63" s="57" t="s">
        <v>291</v>
      </c>
      <c r="L63" s="57" t="s">
        <v>274</v>
      </c>
      <c r="M63" s="59">
        <v>1</v>
      </c>
      <c r="N63" s="57" t="str">
        <f t="shared" si="3"/>
        <v>芝</v>
      </c>
      <c r="O63" s="57"/>
      <c r="Z63" s="52">
        <f t="shared" si="4"/>
        <v>130186</v>
      </c>
      <c r="AA63" s="60">
        <v>1</v>
      </c>
      <c r="AB63" s="60">
        <v>186</v>
      </c>
      <c r="AC63" s="52" t="s">
        <v>9</v>
      </c>
      <c r="AD63" s="52" t="s">
        <v>562</v>
      </c>
      <c r="AE63" s="52" t="s">
        <v>334</v>
      </c>
      <c r="AF63" s="52" t="s">
        <v>562</v>
      </c>
    </row>
    <row r="64" spans="1:32" x14ac:dyDescent="0.2">
      <c r="A64" s="52">
        <f t="shared" si="0"/>
        <v>10922</v>
      </c>
      <c r="B64" s="52">
        <f t="shared" si="1"/>
        <v>1</v>
      </c>
      <c r="C64" s="57">
        <f t="shared" si="2"/>
        <v>9</v>
      </c>
      <c r="D64" s="52">
        <v>10922</v>
      </c>
      <c r="E64" s="52" t="s">
        <v>26</v>
      </c>
      <c r="F64" s="52" t="s">
        <v>3689</v>
      </c>
      <c r="G64" s="52" t="s">
        <v>1466</v>
      </c>
      <c r="H64" s="52" t="s">
        <v>3690</v>
      </c>
      <c r="I64" s="52" t="s">
        <v>1559</v>
      </c>
      <c r="J64" s="52" t="s">
        <v>3691</v>
      </c>
      <c r="K64" s="52" t="s">
        <v>291</v>
      </c>
      <c r="L64" s="52" t="s">
        <v>275</v>
      </c>
      <c r="M64" s="60">
        <v>1</v>
      </c>
      <c r="N64" s="57" t="str">
        <f t="shared" si="3"/>
        <v>芝</v>
      </c>
      <c r="O64" s="57"/>
      <c r="Z64" s="52">
        <f t="shared" si="4"/>
        <v>130188</v>
      </c>
      <c r="AA64" s="60">
        <v>1</v>
      </c>
      <c r="AB64" s="60">
        <v>188</v>
      </c>
      <c r="AC64" s="52" t="s">
        <v>709</v>
      </c>
      <c r="AD64" s="52" t="s">
        <v>710</v>
      </c>
      <c r="AE64" s="52" t="s">
        <v>334</v>
      </c>
      <c r="AF64" s="52" t="s">
        <v>563</v>
      </c>
    </row>
    <row r="65" spans="1:32" x14ac:dyDescent="0.2">
      <c r="A65" s="52">
        <f t="shared" si="0"/>
        <v>10923</v>
      </c>
      <c r="B65" s="52">
        <f t="shared" si="1"/>
        <v>1</v>
      </c>
      <c r="C65" s="57">
        <f t="shared" si="2"/>
        <v>9</v>
      </c>
      <c r="D65" s="57">
        <v>10923</v>
      </c>
      <c r="E65" s="57" t="s">
        <v>100</v>
      </c>
      <c r="F65" s="57" t="s">
        <v>3692</v>
      </c>
      <c r="G65" s="58" t="s">
        <v>1587</v>
      </c>
      <c r="H65" s="58" t="s">
        <v>3693</v>
      </c>
      <c r="I65" s="58" t="s">
        <v>1589</v>
      </c>
      <c r="J65" s="58" t="s">
        <v>3694</v>
      </c>
      <c r="K65" s="57" t="s">
        <v>291</v>
      </c>
      <c r="L65" s="57" t="s">
        <v>274</v>
      </c>
      <c r="M65" s="59">
        <v>1</v>
      </c>
      <c r="N65" s="57" t="str">
        <f t="shared" si="3"/>
        <v>芝</v>
      </c>
      <c r="O65" s="57"/>
      <c r="Z65" s="52">
        <f t="shared" si="4"/>
        <v>130189</v>
      </c>
      <c r="AA65" s="60">
        <v>1</v>
      </c>
      <c r="AB65" s="60">
        <v>189</v>
      </c>
      <c r="AC65" s="52" t="s">
        <v>10</v>
      </c>
      <c r="AD65" s="52" t="s">
        <v>564</v>
      </c>
      <c r="AE65" s="52" t="s">
        <v>334</v>
      </c>
      <c r="AF65" s="52" t="s">
        <v>564</v>
      </c>
    </row>
    <row r="66" spans="1:32" x14ac:dyDescent="0.2">
      <c r="A66" s="52">
        <f t="shared" ref="A66:A129" si="6">D66</f>
        <v>10924</v>
      </c>
      <c r="B66" s="52">
        <f t="shared" ref="B66:B129" si="7">ROUNDDOWN(D66/10000,0)</f>
        <v>1</v>
      </c>
      <c r="C66" s="57">
        <f t="shared" ref="C66:C129" si="8">ROUNDDOWN((D66-B66*10000)/100,0)</f>
        <v>9</v>
      </c>
      <c r="D66" s="52">
        <v>10924</v>
      </c>
      <c r="E66" s="52" t="s">
        <v>3695</v>
      </c>
      <c r="F66" s="52" t="s">
        <v>3696</v>
      </c>
      <c r="G66" s="52" t="s">
        <v>3697</v>
      </c>
      <c r="H66" s="52" t="s">
        <v>3698</v>
      </c>
      <c r="I66" s="52" t="s">
        <v>3699</v>
      </c>
      <c r="J66" s="52" t="s">
        <v>3700</v>
      </c>
      <c r="K66" s="52" t="s">
        <v>291</v>
      </c>
      <c r="L66" s="52" t="s">
        <v>274</v>
      </c>
      <c r="M66" s="60">
        <v>1</v>
      </c>
      <c r="N66" s="57" t="str">
        <f t="shared" ref="N66:N129" si="9">VLOOKUP(B66*100+C66,学校,2,0)</f>
        <v>芝</v>
      </c>
      <c r="O66" s="57"/>
      <c r="Z66" s="52">
        <f t="shared" si="4"/>
        <v>130192</v>
      </c>
      <c r="AA66" s="60">
        <v>1</v>
      </c>
      <c r="AB66" s="60">
        <v>192</v>
      </c>
      <c r="AC66" s="52" t="s">
        <v>11</v>
      </c>
      <c r="AD66" s="52" t="s">
        <v>565</v>
      </c>
      <c r="AE66" s="52" t="s">
        <v>334</v>
      </c>
      <c r="AF66" s="52" t="s">
        <v>565</v>
      </c>
    </row>
    <row r="67" spans="1:32" x14ac:dyDescent="0.2">
      <c r="A67" s="52">
        <f t="shared" si="6"/>
        <v>10925</v>
      </c>
      <c r="B67" s="52">
        <f t="shared" si="7"/>
        <v>1</v>
      </c>
      <c r="C67" s="57">
        <f t="shared" si="8"/>
        <v>9</v>
      </c>
      <c r="D67" s="57">
        <v>10925</v>
      </c>
      <c r="E67" s="57" t="s">
        <v>3701</v>
      </c>
      <c r="F67" s="57" t="s">
        <v>3702</v>
      </c>
      <c r="G67" s="58" t="s">
        <v>3703</v>
      </c>
      <c r="H67" s="58" t="s">
        <v>3704</v>
      </c>
      <c r="I67" s="58" t="s">
        <v>3705</v>
      </c>
      <c r="J67" s="58" t="s">
        <v>3706</v>
      </c>
      <c r="K67" s="57" t="s">
        <v>291</v>
      </c>
      <c r="L67" s="57" t="s">
        <v>274</v>
      </c>
      <c r="M67" s="59">
        <v>1</v>
      </c>
      <c r="N67" s="57" t="str">
        <f t="shared" si="9"/>
        <v>芝</v>
      </c>
      <c r="O67" s="57"/>
      <c r="Z67" s="52">
        <f t="shared" si="4"/>
        <v>130194</v>
      </c>
      <c r="AA67" s="60">
        <v>1</v>
      </c>
      <c r="AB67" s="60">
        <v>194</v>
      </c>
      <c r="AC67" s="52" t="s">
        <v>12</v>
      </c>
      <c r="AD67" s="52" t="s">
        <v>566</v>
      </c>
      <c r="AE67" s="52" t="s">
        <v>334</v>
      </c>
      <c r="AF67" s="52" t="s">
        <v>566</v>
      </c>
    </row>
    <row r="68" spans="1:32" x14ac:dyDescent="0.2">
      <c r="A68" s="52">
        <f t="shared" si="6"/>
        <v>10945</v>
      </c>
      <c r="B68" s="52">
        <f t="shared" si="7"/>
        <v>1</v>
      </c>
      <c r="C68" s="57">
        <f t="shared" si="8"/>
        <v>9</v>
      </c>
      <c r="D68" s="57">
        <v>10945</v>
      </c>
      <c r="E68" s="57" t="s">
        <v>717</v>
      </c>
      <c r="F68" s="57" t="s">
        <v>649</v>
      </c>
      <c r="G68" s="58" t="s">
        <v>1312</v>
      </c>
      <c r="H68" s="58" t="s">
        <v>1313</v>
      </c>
      <c r="I68" s="58" t="s">
        <v>1314</v>
      </c>
      <c r="J68" s="58" t="s">
        <v>1315</v>
      </c>
      <c r="K68" s="57" t="s">
        <v>291</v>
      </c>
      <c r="L68" s="57" t="s">
        <v>1044</v>
      </c>
      <c r="M68" s="59">
        <v>3</v>
      </c>
      <c r="N68" s="57" t="str">
        <f t="shared" si="9"/>
        <v>芝</v>
      </c>
      <c r="O68" s="57"/>
      <c r="Z68" s="52">
        <f t="shared" ref="Z68" si="10">130000+AB68</f>
        <v>130195</v>
      </c>
      <c r="AA68" s="60">
        <v>1</v>
      </c>
      <c r="AB68" s="60">
        <v>195</v>
      </c>
      <c r="AC68" s="52" t="s">
        <v>13</v>
      </c>
      <c r="AD68" s="52" t="s">
        <v>567</v>
      </c>
      <c r="AE68" s="52" t="s">
        <v>334</v>
      </c>
      <c r="AF68" s="52" t="s">
        <v>567</v>
      </c>
    </row>
    <row r="69" spans="1:32" x14ac:dyDescent="0.2">
      <c r="A69" s="52">
        <f t="shared" si="6"/>
        <v>11002</v>
      </c>
      <c r="B69" s="52">
        <f t="shared" si="7"/>
        <v>1</v>
      </c>
      <c r="C69" s="57">
        <f t="shared" si="8"/>
        <v>10</v>
      </c>
      <c r="D69" s="57">
        <v>11002</v>
      </c>
      <c r="E69" s="57" t="s">
        <v>357</v>
      </c>
      <c r="F69" s="57" t="s">
        <v>645</v>
      </c>
      <c r="G69" s="58" t="s">
        <v>1316</v>
      </c>
      <c r="H69" s="58" t="s">
        <v>1018</v>
      </c>
      <c r="I69" s="58" t="s">
        <v>1317</v>
      </c>
      <c r="J69" s="58" t="s">
        <v>1020</v>
      </c>
      <c r="K69" s="57" t="s">
        <v>291</v>
      </c>
      <c r="L69" s="57" t="s">
        <v>189</v>
      </c>
      <c r="M69" s="59">
        <v>2</v>
      </c>
      <c r="N69" s="57" t="str">
        <f t="shared" si="9"/>
        <v>広尾学園</v>
      </c>
      <c r="O69" s="57"/>
      <c r="Z69" s="52">
        <f t="shared" si="4"/>
        <v>130196</v>
      </c>
      <c r="AA69" s="52">
        <v>1</v>
      </c>
      <c r="AB69" s="52">
        <v>196</v>
      </c>
      <c r="AC69" s="52" t="s">
        <v>14</v>
      </c>
      <c r="AD69" s="52" t="s">
        <v>568</v>
      </c>
      <c r="AE69" s="52" t="s">
        <v>334</v>
      </c>
      <c r="AF69" s="52" t="s">
        <v>568</v>
      </c>
    </row>
    <row r="70" spans="1:32" x14ac:dyDescent="0.2">
      <c r="A70" s="52">
        <f t="shared" si="6"/>
        <v>11004</v>
      </c>
      <c r="B70" s="52">
        <f t="shared" si="7"/>
        <v>1</v>
      </c>
      <c r="C70" s="57">
        <f t="shared" si="8"/>
        <v>10</v>
      </c>
      <c r="D70" s="57">
        <v>11004</v>
      </c>
      <c r="E70" s="57" t="s">
        <v>82</v>
      </c>
      <c r="F70" s="57" t="s">
        <v>3707</v>
      </c>
      <c r="G70" s="58" t="s">
        <v>1217</v>
      </c>
      <c r="H70" s="58" t="s">
        <v>3708</v>
      </c>
      <c r="I70" s="58" t="s">
        <v>1219</v>
      </c>
      <c r="J70" s="58" t="s">
        <v>3709</v>
      </c>
      <c r="K70" s="57" t="s">
        <v>291</v>
      </c>
      <c r="L70" s="57" t="s">
        <v>189</v>
      </c>
      <c r="M70" s="59">
        <v>1</v>
      </c>
      <c r="N70" s="57" t="str">
        <f t="shared" si="9"/>
        <v>広尾学園</v>
      </c>
      <c r="O70" s="57"/>
      <c r="Z70" s="52">
        <f t="shared" ref="Z70" si="11">130000+AB70</f>
        <v>130199</v>
      </c>
      <c r="AA70" s="52">
        <v>1</v>
      </c>
      <c r="AB70" s="52">
        <v>199</v>
      </c>
      <c r="AC70" s="52" t="s">
        <v>15</v>
      </c>
      <c r="AD70" s="52" t="s">
        <v>569</v>
      </c>
      <c r="AE70" s="52" t="s">
        <v>334</v>
      </c>
      <c r="AF70" s="52" t="s">
        <v>569</v>
      </c>
    </row>
    <row r="71" spans="1:32" x14ac:dyDescent="0.2">
      <c r="A71" s="52">
        <f t="shared" si="6"/>
        <v>11008</v>
      </c>
      <c r="B71" s="52">
        <f t="shared" si="7"/>
        <v>1</v>
      </c>
      <c r="C71" s="57">
        <f t="shared" si="8"/>
        <v>10</v>
      </c>
      <c r="D71" s="57">
        <v>11008</v>
      </c>
      <c r="E71" s="57" t="s">
        <v>3710</v>
      </c>
      <c r="F71" s="57" t="s">
        <v>436</v>
      </c>
      <c r="G71" s="58" t="s">
        <v>3711</v>
      </c>
      <c r="H71" s="58" t="s">
        <v>1049</v>
      </c>
      <c r="I71" s="58" t="s">
        <v>3712</v>
      </c>
      <c r="J71" s="58" t="s">
        <v>1051</v>
      </c>
      <c r="K71" s="57" t="s">
        <v>291</v>
      </c>
      <c r="L71" s="57" t="s">
        <v>189</v>
      </c>
      <c r="M71" s="59">
        <v>1</v>
      </c>
      <c r="N71" s="57" t="str">
        <f t="shared" si="9"/>
        <v>広尾学園</v>
      </c>
      <c r="O71" s="57"/>
    </row>
    <row r="72" spans="1:32" x14ac:dyDescent="0.2">
      <c r="A72" s="52">
        <f t="shared" si="6"/>
        <v>11009</v>
      </c>
      <c r="B72" s="52">
        <f t="shared" si="7"/>
        <v>1</v>
      </c>
      <c r="C72" s="57">
        <f t="shared" si="8"/>
        <v>10</v>
      </c>
      <c r="D72" s="57">
        <v>11009</v>
      </c>
      <c r="E72" s="57" t="s">
        <v>3713</v>
      </c>
      <c r="F72" s="57" t="s">
        <v>3714</v>
      </c>
      <c r="G72" s="58" t="s">
        <v>3715</v>
      </c>
      <c r="H72" s="58" t="s">
        <v>1024</v>
      </c>
      <c r="I72" s="58" t="s">
        <v>3716</v>
      </c>
      <c r="J72" s="58" t="s">
        <v>1043</v>
      </c>
      <c r="K72" s="57" t="s">
        <v>291</v>
      </c>
      <c r="L72" s="57" t="s">
        <v>189</v>
      </c>
      <c r="M72" s="59">
        <v>1</v>
      </c>
      <c r="N72" s="57" t="str">
        <f t="shared" si="9"/>
        <v>広尾学園</v>
      </c>
      <c r="O72" s="57"/>
    </row>
    <row r="73" spans="1:32" x14ac:dyDescent="0.2">
      <c r="A73" s="52">
        <f t="shared" si="6"/>
        <v>11023</v>
      </c>
      <c r="B73" s="52">
        <f t="shared" si="7"/>
        <v>1</v>
      </c>
      <c r="C73" s="57">
        <f t="shared" si="8"/>
        <v>10</v>
      </c>
      <c r="D73" s="57">
        <v>11023</v>
      </c>
      <c r="E73" s="57" t="s">
        <v>30</v>
      </c>
      <c r="F73" s="57" t="s">
        <v>1327</v>
      </c>
      <c r="G73" s="58" t="s">
        <v>1096</v>
      </c>
      <c r="H73" s="58" t="s">
        <v>1247</v>
      </c>
      <c r="I73" s="58" t="s">
        <v>1097</v>
      </c>
      <c r="J73" s="58" t="s">
        <v>1248</v>
      </c>
      <c r="K73" s="57" t="s">
        <v>291</v>
      </c>
      <c r="L73" s="57" t="s">
        <v>188</v>
      </c>
      <c r="M73" s="59">
        <v>2</v>
      </c>
      <c r="N73" s="57" t="str">
        <f t="shared" si="9"/>
        <v>広尾学園</v>
      </c>
      <c r="O73" s="57"/>
    </row>
    <row r="74" spans="1:32" x14ac:dyDescent="0.2">
      <c r="A74" s="52">
        <f t="shared" si="6"/>
        <v>11025</v>
      </c>
      <c r="B74" s="52">
        <f t="shared" si="7"/>
        <v>1</v>
      </c>
      <c r="C74" s="57">
        <f t="shared" si="8"/>
        <v>10</v>
      </c>
      <c r="D74" s="57">
        <v>11025</v>
      </c>
      <c r="E74" s="57" t="s">
        <v>60</v>
      </c>
      <c r="F74" s="57" t="s">
        <v>684</v>
      </c>
      <c r="G74" s="58" t="s">
        <v>1328</v>
      </c>
      <c r="H74" s="58" t="s">
        <v>1329</v>
      </c>
      <c r="I74" s="58" t="s">
        <v>1330</v>
      </c>
      <c r="J74" s="58" t="s">
        <v>1331</v>
      </c>
      <c r="K74" s="57" t="s">
        <v>291</v>
      </c>
      <c r="L74" s="57" t="s">
        <v>1044</v>
      </c>
      <c r="M74" s="59">
        <v>3</v>
      </c>
      <c r="N74" s="57" t="str">
        <f t="shared" si="9"/>
        <v>広尾学園</v>
      </c>
      <c r="O74" s="57"/>
    </row>
    <row r="75" spans="1:32" x14ac:dyDescent="0.2">
      <c r="A75" s="52">
        <f t="shared" si="6"/>
        <v>11027</v>
      </c>
      <c r="B75" s="52">
        <f t="shared" si="7"/>
        <v>1</v>
      </c>
      <c r="C75" s="57">
        <f t="shared" si="8"/>
        <v>10</v>
      </c>
      <c r="D75" s="52">
        <v>11027</v>
      </c>
      <c r="E75" s="52" t="s">
        <v>789</v>
      </c>
      <c r="F75" s="52" t="s">
        <v>1334</v>
      </c>
      <c r="G75" s="52" t="s">
        <v>1335</v>
      </c>
      <c r="H75" s="52" t="s">
        <v>1336</v>
      </c>
      <c r="I75" s="52" t="s">
        <v>1337</v>
      </c>
      <c r="J75" s="52" t="s">
        <v>1338</v>
      </c>
      <c r="K75" s="52" t="s">
        <v>291</v>
      </c>
      <c r="L75" s="52" t="s">
        <v>188</v>
      </c>
      <c r="M75" s="60">
        <v>2</v>
      </c>
      <c r="N75" s="57" t="str">
        <f t="shared" si="9"/>
        <v>広尾学園</v>
      </c>
      <c r="O75" s="57"/>
    </row>
    <row r="76" spans="1:32" x14ac:dyDescent="0.2">
      <c r="A76" s="52">
        <f t="shared" si="6"/>
        <v>11028</v>
      </c>
      <c r="B76" s="52">
        <f t="shared" si="7"/>
        <v>1</v>
      </c>
      <c r="C76" s="57">
        <f t="shared" si="8"/>
        <v>10</v>
      </c>
      <c r="D76" s="52">
        <v>11028</v>
      </c>
      <c r="E76" s="52" t="s">
        <v>1339</v>
      </c>
      <c r="F76" s="52" t="s">
        <v>1340</v>
      </c>
      <c r="G76" s="52" t="s">
        <v>1341</v>
      </c>
      <c r="H76" s="52" t="s">
        <v>1342</v>
      </c>
      <c r="I76" s="52" t="s">
        <v>1343</v>
      </c>
      <c r="J76" s="52" t="s">
        <v>1344</v>
      </c>
      <c r="K76" s="52" t="s">
        <v>291</v>
      </c>
      <c r="L76" s="52" t="s">
        <v>188</v>
      </c>
      <c r="M76" s="60">
        <v>2</v>
      </c>
      <c r="N76" s="57" t="str">
        <f t="shared" si="9"/>
        <v>広尾学園</v>
      </c>
      <c r="O76" s="57"/>
    </row>
    <row r="77" spans="1:32" x14ac:dyDescent="0.2">
      <c r="A77" s="52">
        <f t="shared" si="6"/>
        <v>11029</v>
      </c>
      <c r="B77" s="52">
        <f t="shared" si="7"/>
        <v>1</v>
      </c>
      <c r="C77" s="57">
        <f t="shared" si="8"/>
        <v>10</v>
      </c>
      <c r="D77" s="52">
        <v>11029</v>
      </c>
      <c r="E77" s="52" t="s">
        <v>3717</v>
      </c>
      <c r="F77" s="52" t="s">
        <v>3718</v>
      </c>
      <c r="G77" s="52" t="s">
        <v>3719</v>
      </c>
      <c r="H77" s="52" t="s">
        <v>2357</v>
      </c>
      <c r="I77" s="52" t="s">
        <v>3720</v>
      </c>
      <c r="J77" s="52" t="s">
        <v>2359</v>
      </c>
      <c r="K77" s="52" t="s">
        <v>291</v>
      </c>
      <c r="L77" s="52" t="s">
        <v>189</v>
      </c>
      <c r="M77" s="60">
        <v>1</v>
      </c>
      <c r="N77" s="57" t="str">
        <f t="shared" si="9"/>
        <v>広尾学園</v>
      </c>
      <c r="O77" s="57"/>
    </row>
    <row r="78" spans="1:32" x14ac:dyDescent="0.2">
      <c r="A78" s="52">
        <f t="shared" si="6"/>
        <v>11030</v>
      </c>
      <c r="B78" s="52">
        <f t="shared" si="7"/>
        <v>1</v>
      </c>
      <c r="C78" s="57">
        <f t="shared" si="8"/>
        <v>10</v>
      </c>
      <c r="D78" s="52">
        <v>11030</v>
      </c>
      <c r="E78" s="52" t="s">
        <v>3721</v>
      </c>
      <c r="F78" s="52" t="s">
        <v>3722</v>
      </c>
      <c r="G78" s="52" t="s">
        <v>2460</v>
      </c>
      <c r="H78" s="52" t="s">
        <v>3723</v>
      </c>
      <c r="I78" s="52" t="s">
        <v>2462</v>
      </c>
      <c r="J78" s="52" t="s">
        <v>3724</v>
      </c>
      <c r="K78" s="52" t="s">
        <v>291</v>
      </c>
      <c r="L78" s="52" t="s">
        <v>189</v>
      </c>
      <c r="M78" s="60">
        <v>1</v>
      </c>
      <c r="N78" s="57" t="str">
        <f t="shared" si="9"/>
        <v>広尾学園</v>
      </c>
      <c r="O78" s="57"/>
    </row>
    <row r="79" spans="1:32" x14ac:dyDescent="0.2">
      <c r="A79" s="52">
        <f t="shared" si="6"/>
        <v>11031</v>
      </c>
      <c r="B79" s="52">
        <f t="shared" si="7"/>
        <v>1</v>
      </c>
      <c r="C79" s="57">
        <f t="shared" si="8"/>
        <v>10</v>
      </c>
      <c r="D79" s="52">
        <v>11031</v>
      </c>
      <c r="E79" s="52" t="s">
        <v>3725</v>
      </c>
      <c r="F79" s="52" t="s">
        <v>493</v>
      </c>
      <c r="G79" s="52" t="s">
        <v>1156</v>
      </c>
      <c r="H79" s="52" t="s">
        <v>1191</v>
      </c>
      <c r="I79" s="52" t="s">
        <v>1157</v>
      </c>
      <c r="J79" s="52" t="s">
        <v>1193</v>
      </c>
      <c r="K79" s="52" t="s">
        <v>291</v>
      </c>
      <c r="L79" s="52" t="s">
        <v>185</v>
      </c>
      <c r="M79" s="60">
        <v>1</v>
      </c>
      <c r="N79" s="57" t="str">
        <f t="shared" si="9"/>
        <v>広尾学園</v>
      </c>
      <c r="O79" s="57"/>
    </row>
    <row r="80" spans="1:32" x14ac:dyDescent="0.2">
      <c r="A80" s="52">
        <f t="shared" si="6"/>
        <v>11032</v>
      </c>
      <c r="B80" s="52">
        <f t="shared" si="7"/>
        <v>1</v>
      </c>
      <c r="C80" s="57">
        <f t="shared" si="8"/>
        <v>10</v>
      </c>
      <c r="D80" s="52">
        <v>11032</v>
      </c>
      <c r="E80" s="52" t="s">
        <v>366</v>
      </c>
      <c r="F80" s="52" t="s">
        <v>3726</v>
      </c>
      <c r="G80" s="52" t="s">
        <v>2577</v>
      </c>
      <c r="H80" s="52" t="s">
        <v>3638</v>
      </c>
      <c r="I80" s="52" t="s">
        <v>2578</v>
      </c>
      <c r="J80" s="52" t="s">
        <v>3640</v>
      </c>
      <c r="K80" s="52" t="s">
        <v>291</v>
      </c>
      <c r="L80" s="52" t="s">
        <v>189</v>
      </c>
      <c r="M80" s="60">
        <v>1</v>
      </c>
      <c r="N80" s="57" t="str">
        <f t="shared" si="9"/>
        <v>広尾学園</v>
      </c>
      <c r="O80" s="57"/>
    </row>
    <row r="81" spans="1:15" x14ac:dyDescent="0.2">
      <c r="A81" s="52">
        <f t="shared" si="6"/>
        <v>11033</v>
      </c>
      <c r="B81" s="52">
        <f t="shared" si="7"/>
        <v>1</v>
      </c>
      <c r="C81" s="57">
        <f t="shared" si="8"/>
        <v>10</v>
      </c>
      <c r="D81" s="52">
        <v>11033</v>
      </c>
      <c r="E81" s="52" t="s">
        <v>3727</v>
      </c>
      <c r="F81" s="52" t="s">
        <v>3059</v>
      </c>
      <c r="G81" s="52" t="s">
        <v>3728</v>
      </c>
      <c r="H81" s="52" t="s">
        <v>1924</v>
      </c>
      <c r="I81" s="52" t="s">
        <v>3729</v>
      </c>
      <c r="J81" s="52" t="s">
        <v>1926</v>
      </c>
      <c r="K81" s="52" t="s">
        <v>291</v>
      </c>
      <c r="L81" s="52" t="s">
        <v>185</v>
      </c>
      <c r="M81" s="60">
        <v>1</v>
      </c>
      <c r="N81" s="57" t="str">
        <f t="shared" si="9"/>
        <v>広尾学園</v>
      </c>
      <c r="O81" s="57"/>
    </row>
    <row r="82" spans="1:15" x14ac:dyDescent="0.2">
      <c r="A82" s="52">
        <f t="shared" si="6"/>
        <v>11038</v>
      </c>
      <c r="B82" s="52">
        <f t="shared" si="7"/>
        <v>1</v>
      </c>
      <c r="C82" s="57">
        <f t="shared" si="8"/>
        <v>10</v>
      </c>
      <c r="D82" s="52">
        <v>11038</v>
      </c>
      <c r="E82" s="52" t="s">
        <v>3119</v>
      </c>
      <c r="F82" s="52" t="s">
        <v>3730</v>
      </c>
      <c r="G82" s="52" t="s">
        <v>3120</v>
      </c>
      <c r="H82" s="52" t="s">
        <v>3731</v>
      </c>
      <c r="I82" s="52" t="s">
        <v>3121</v>
      </c>
      <c r="J82" s="52" t="s">
        <v>3732</v>
      </c>
      <c r="K82" s="52" t="s">
        <v>291</v>
      </c>
      <c r="L82" s="52" t="s">
        <v>189</v>
      </c>
      <c r="M82" s="60">
        <v>1</v>
      </c>
      <c r="N82" s="57" t="str">
        <f t="shared" si="9"/>
        <v>広尾学園</v>
      </c>
      <c r="O82" s="57"/>
    </row>
    <row r="83" spans="1:15" x14ac:dyDescent="0.2">
      <c r="A83" s="52">
        <f t="shared" si="6"/>
        <v>11039</v>
      </c>
      <c r="B83" s="52">
        <f t="shared" si="7"/>
        <v>1</v>
      </c>
      <c r="C83" s="57">
        <f t="shared" si="8"/>
        <v>10</v>
      </c>
      <c r="D83" s="52">
        <v>11039</v>
      </c>
      <c r="E83" s="52" t="s">
        <v>3733</v>
      </c>
      <c r="F83" s="52" t="s">
        <v>3734</v>
      </c>
      <c r="G83" s="52" t="s">
        <v>3294</v>
      </c>
      <c r="H83" s="52" t="s">
        <v>1040</v>
      </c>
      <c r="I83" s="52" t="s">
        <v>3296</v>
      </c>
      <c r="J83" s="52" t="s">
        <v>2549</v>
      </c>
      <c r="K83" s="52" t="s">
        <v>291</v>
      </c>
      <c r="L83" s="52" t="s">
        <v>188</v>
      </c>
      <c r="M83" s="60">
        <v>2</v>
      </c>
      <c r="N83" s="57" t="str">
        <f t="shared" si="9"/>
        <v>広尾学園</v>
      </c>
      <c r="O83" s="57"/>
    </row>
    <row r="84" spans="1:15" x14ac:dyDescent="0.2">
      <c r="A84" s="52">
        <f t="shared" si="6"/>
        <v>11051</v>
      </c>
      <c r="B84" s="52">
        <f t="shared" si="7"/>
        <v>1</v>
      </c>
      <c r="C84" s="57">
        <f t="shared" si="8"/>
        <v>10</v>
      </c>
      <c r="D84" s="52">
        <v>11051</v>
      </c>
      <c r="E84" s="52" t="s">
        <v>2597</v>
      </c>
      <c r="F84" s="52" t="s">
        <v>3735</v>
      </c>
      <c r="G84" s="52" t="s">
        <v>1909</v>
      </c>
      <c r="H84" s="52" t="s">
        <v>3736</v>
      </c>
      <c r="I84" s="52" t="s">
        <v>1910</v>
      </c>
      <c r="J84" s="52" t="s">
        <v>3737</v>
      </c>
      <c r="K84" s="52" t="s">
        <v>292</v>
      </c>
      <c r="L84" s="52" t="s">
        <v>189</v>
      </c>
      <c r="M84" s="60">
        <v>1</v>
      </c>
      <c r="N84" s="57" t="str">
        <f t="shared" si="9"/>
        <v>広尾学園</v>
      </c>
      <c r="O84" s="57"/>
    </row>
    <row r="85" spans="1:15" x14ac:dyDescent="0.2">
      <c r="A85" s="52">
        <f t="shared" si="6"/>
        <v>11060</v>
      </c>
      <c r="B85" s="52">
        <f t="shared" si="7"/>
        <v>1</v>
      </c>
      <c r="C85" s="57">
        <f t="shared" si="8"/>
        <v>10</v>
      </c>
      <c r="D85" s="57">
        <v>11060</v>
      </c>
      <c r="E85" s="57" t="s">
        <v>1354</v>
      </c>
      <c r="F85" s="57" t="s">
        <v>589</v>
      </c>
      <c r="G85" s="58" t="s">
        <v>1355</v>
      </c>
      <c r="H85" s="58" t="s">
        <v>1356</v>
      </c>
      <c r="I85" s="58" t="s">
        <v>1357</v>
      </c>
      <c r="J85" s="58" t="s">
        <v>1358</v>
      </c>
      <c r="K85" s="57" t="s">
        <v>292</v>
      </c>
      <c r="L85" s="57" t="s">
        <v>188</v>
      </c>
      <c r="M85" s="59">
        <v>2</v>
      </c>
      <c r="N85" s="57" t="str">
        <f t="shared" si="9"/>
        <v>広尾学園</v>
      </c>
      <c r="O85" s="57"/>
    </row>
    <row r="86" spans="1:15" x14ac:dyDescent="0.2">
      <c r="A86" s="52">
        <f t="shared" si="6"/>
        <v>11061</v>
      </c>
      <c r="B86" s="52">
        <f t="shared" si="7"/>
        <v>1</v>
      </c>
      <c r="C86" s="57">
        <f t="shared" si="8"/>
        <v>10</v>
      </c>
      <c r="D86" s="57">
        <v>11061</v>
      </c>
      <c r="E86" s="57" t="s">
        <v>3480</v>
      </c>
      <c r="F86" s="57" t="s">
        <v>3481</v>
      </c>
      <c r="G86" s="58" t="s">
        <v>1360</v>
      </c>
      <c r="H86" s="58" t="s">
        <v>1359</v>
      </c>
      <c r="I86" s="58" t="s">
        <v>1361</v>
      </c>
      <c r="J86" s="58" t="s">
        <v>1362</v>
      </c>
      <c r="K86" s="57" t="s">
        <v>292</v>
      </c>
      <c r="L86" s="57" t="s">
        <v>188</v>
      </c>
      <c r="M86" s="59">
        <v>2</v>
      </c>
      <c r="N86" s="57" t="str">
        <f t="shared" si="9"/>
        <v>広尾学園</v>
      </c>
      <c r="O86" s="57"/>
    </row>
    <row r="87" spans="1:15" x14ac:dyDescent="0.2">
      <c r="A87" s="52">
        <f t="shared" si="6"/>
        <v>11062</v>
      </c>
      <c r="B87" s="52">
        <f t="shared" si="7"/>
        <v>1</v>
      </c>
      <c r="C87" s="57">
        <f t="shared" si="8"/>
        <v>10</v>
      </c>
      <c r="D87" s="57">
        <v>11062</v>
      </c>
      <c r="E87" s="57" t="s">
        <v>1363</v>
      </c>
      <c r="F87" s="57" t="s">
        <v>1364</v>
      </c>
      <c r="G87" s="58" t="s">
        <v>1365</v>
      </c>
      <c r="H87" s="58" t="s">
        <v>1366</v>
      </c>
      <c r="I87" s="58" t="s">
        <v>1367</v>
      </c>
      <c r="J87" s="58" t="s">
        <v>1368</v>
      </c>
      <c r="K87" s="57" t="s">
        <v>292</v>
      </c>
      <c r="L87" s="57" t="s">
        <v>188</v>
      </c>
      <c r="M87" s="59">
        <v>2</v>
      </c>
      <c r="N87" s="57" t="str">
        <f t="shared" si="9"/>
        <v>広尾学園</v>
      </c>
      <c r="O87" s="57"/>
    </row>
    <row r="88" spans="1:15" x14ac:dyDescent="0.2">
      <c r="A88" s="52">
        <f t="shared" si="6"/>
        <v>11063</v>
      </c>
      <c r="B88" s="52">
        <f t="shared" si="7"/>
        <v>1</v>
      </c>
      <c r="C88" s="57">
        <f t="shared" si="8"/>
        <v>10</v>
      </c>
      <c r="D88" s="57">
        <v>11063</v>
      </c>
      <c r="E88" s="57" t="s">
        <v>1369</v>
      </c>
      <c r="F88" s="57" t="s">
        <v>1370</v>
      </c>
      <c r="G88" s="58" t="s">
        <v>1369</v>
      </c>
      <c r="H88" s="58" t="s">
        <v>1371</v>
      </c>
      <c r="I88" s="58" t="s">
        <v>1372</v>
      </c>
      <c r="J88" s="58" t="s">
        <v>1373</v>
      </c>
      <c r="K88" s="57" t="s">
        <v>292</v>
      </c>
      <c r="L88" s="57" t="s">
        <v>188</v>
      </c>
      <c r="M88" s="59">
        <v>2</v>
      </c>
      <c r="N88" s="57" t="str">
        <f t="shared" si="9"/>
        <v>広尾学園</v>
      </c>
      <c r="O88" s="57"/>
    </row>
    <row r="89" spans="1:15" x14ac:dyDescent="0.2">
      <c r="A89" s="52">
        <f t="shared" si="6"/>
        <v>11068</v>
      </c>
      <c r="B89" s="52">
        <f t="shared" si="7"/>
        <v>1</v>
      </c>
      <c r="C89" s="57">
        <f t="shared" si="8"/>
        <v>10</v>
      </c>
      <c r="D89" s="57">
        <v>11068</v>
      </c>
      <c r="E89" s="57" t="s">
        <v>932</v>
      </c>
      <c r="F89" s="57" t="s">
        <v>1376</v>
      </c>
      <c r="G89" s="58" t="s">
        <v>1377</v>
      </c>
      <c r="H89" s="58" t="s">
        <v>1378</v>
      </c>
      <c r="I89" s="58" t="s">
        <v>1379</v>
      </c>
      <c r="J89" s="58" t="s">
        <v>1380</v>
      </c>
      <c r="K89" s="57" t="s">
        <v>292</v>
      </c>
      <c r="L89" s="57" t="s">
        <v>188</v>
      </c>
      <c r="M89" s="59">
        <v>2</v>
      </c>
      <c r="N89" s="57" t="str">
        <f t="shared" si="9"/>
        <v>広尾学園</v>
      </c>
      <c r="O89" s="57"/>
    </row>
    <row r="90" spans="1:15" x14ac:dyDescent="0.2">
      <c r="A90" s="52">
        <f t="shared" si="6"/>
        <v>11075</v>
      </c>
      <c r="B90" s="52">
        <f t="shared" si="7"/>
        <v>1</v>
      </c>
      <c r="C90" s="57">
        <f t="shared" si="8"/>
        <v>10</v>
      </c>
      <c r="D90" s="57">
        <v>11075</v>
      </c>
      <c r="E90" s="57" t="s">
        <v>1381</v>
      </c>
      <c r="F90" s="57" t="s">
        <v>1382</v>
      </c>
      <c r="G90" s="58" t="s">
        <v>1383</v>
      </c>
      <c r="H90" s="58" t="s">
        <v>619</v>
      </c>
      <c r="I90" s="58" t="s">
        <v>1384</v>
      </c>
      <c r="J90" s="58" t="s">
        <v>1231</v>
      </c>
      <c r="K90" s="57" t="s">
        <v>292</v>
      </c>
      <c r="L90" s="57" t="s">
        <v>189</v>
      </c>
      <c r="M90" s="59">
        <v>2</v>
      </c>
      <c r="N90" s="57" t="str">
        <f t="shared" si="9"/>
        <v>広尾学園</v>
      </c>
      <c r="O90" s="57"/>
    </row>
    <row r="91" spans="1:15" x14ac:dyDescent="0.2">
      <c r="A91" s="52">
        <f t="shared" si="6"/>
        <v>11079</v>
      </c>
      <c r="B91" s="52">
        <f t="shared" si="7"/>
        <v>1</v>
      </c>
      <c r="C91" s="57">
        <f t="shared" si="8"/>
        <v>10</v>
      </c>
      <c r="D91" s="52">
        <v>11079</v>
      </c>
      <c r="E91" s="52" t="s">
        <v>759</v>
      </c>
      <c r="F91" s="52" t="s">
        <v>3738</v>
      </c>
      <c r="G91" s="52" t="s">
        <v>1749</v>
      </c>
      <c r="H91" s="52" t="s">
        <v>3739</v>
      </c>
      <c r="I91" s="52" t="s">
        <v>1750</v>
      </c>
      <c r="J91" s="52" t="s">
        <v>2255</v>
      </c>
      <c r="K91" s="52" t="s">
        <v>292</v>
      </c>
      <c r="L91" s="52" t="s">
        <v>189</v>
      </c>
      <c r="M91" s="60">
        <v>1</v>
      </c>
      <c r="N91" s="57" t="str">
        <f t="shared" si="9"/>
        <v>広尾学園</v>
      </c>
      <c r="O91" s="57"/>
    </row>
    <row r="92" spans="1:15" x14ac:dyDescent="0.2">
      <c r="A92" s="52">
        <f t="shared" si="6"/>
        <v>11080</v>
      </c>
      <c r="B92" s="52">
        <f t="shared" si="7"/>
        <v>1</v>
      </c>
      <c r="C92" s="57">
        <f t="shared" si="8"/>
        <v>10</v>
      </c>
      <c r="D92" s="52">
        <v>11080</v>
      </c>
      <c r="E92" s="52" t="s">
        <v>3740</v>
      </c>
      <c r="F92" s="52" t="s">
        <v>3741</v>
      </c>
      <c r="G92" s="52" t="s">
        <v>3164</v>
      </c>
      <c r="H92" s="52" t="s">
        <v>3742</v>
      </c>
      <c r="I92" s="52" t="s">
        <v>3165</v>
      </c>
      <c r="J92" s="52" t="s">
        <v>3743</v>
      </c>
      <c r="K92" s="52" t="s">
        <v>292</v>
      </c>
      <c r="L92" s="52" t="s">
        <v>189</v>
      </c>
      <c r="M92" s="60">
        <v>1</v>
      </c>
      <c r="N92" s="57" t="str">
        <f t="shared" si="9"/>
        <v>広尾学園</v>
      </c>
      <c r="O92" s="57"/>
    </row>
    <row r="93" spans="1:15" x14ac:dyDescent="0.2">
      <c r="A93" s="52">
        <f t="shared" si="6"/>
        <v>11081</v>
      </c>
      <c r="B93" s="52">
        <f t="shared" si="7"/>
        <v>1</v>
      </c>
      <c r="C93" s="57">
        <f t="shared" si="8"/>
        <v>10</v>
      </c>
      <c r="D93" s="52">
        <v>11081</v>
      </c>
      <c r="E93" s="52" t="s">
        <v>33</v>
      </c>
      <c r="F93" s="52" t="s">
        <v>722</v>
      </c>
      <c r="G93" s="52" t="s">
        <v>1472</v>
      </c>
      <c r="H93" s="52" t="s">
        <v>1235</v>
      </c>
      <c r="I93" s="52" t="s">
        <v>1698</v>
      </c>
      <c r="J93" s="52" t="s">
        <v>1236</v>
      </c>
      <c r="K93" s="52" t="s">
        <v>292</v>
      </c>
      <c r="L93" s="52" t="s">
        <v>189</v>
      </c>
      <c r="M93" s="60">
        <v>1</v>
      </c>
      <c r="N93" s="57" t="str">
        <f t="shared" si="9"/>
        <v>広尾学園</v>
      </c>
      <c r="O93" s="57"/>
    </row>
    <row r="94" spans="1:15" x14ac:dyDescent="0.2">
      <c r="A94" s="52">
        <f t="shared" si="6"/>
        <v>11082</v>
      </c>
      <c r="B94" s="52">
        <f t="shared" si="7"/>
        <v>1</v>
      </c>
      <c r="C94" s="57">
        <f t="shared" si="8"/>
        <v>10</v>
      </c>
      <c r="D94" s="52">
        <v>11082</v>
      </c>
      <c r="E94" s="52" t="s">
        <v>3744</v>
      </c>
      <c r="F94" s="52" t="s">
        <v>3745</v>
      </c>
      <c r="G94" s="52" t="s">
        <v>3746</v>
      </c>
      <c r="H94" s="52" t="s">
        <v>3747</v>
      </c>
      <c r="I94" s="52" t="s">
        <v>3748</v>
      </c>
      <c r="J94" s="52" t="s">
        <v>3749</v>
      </c>
      <c r="K94" s="52" t="s">
        <v>292</v>
      </c>
      <c r="L94" s="52" t="s">
        <v>189</v>
      </c>
      <c r="M94" s="60">
        <v>1</v>
      </c>
      <c r="N94" s="57" t="str">
        <f t="shared" si="9"/>
        <v>広尾学園</v>
      </c>
      <c r="O94" s="57"/>
    </row>
    <row r="95" spans="1:15" x14ac:dyDescent="0.2">
      <c r="A95" s="52">
        <f t="shared" si="6"/>
        <v>11084</v>
      </c>
      <c r="B95" s="52">
        <f t="shared" si="7"/>
        <v>1</v>
      </c>
      <c r="C95" s="57">
        <f t="shared" si="8"/>
        <v>10</v>
      </c>
      <c r="D95" s="52">
        <v>11084</v>
      </c>
      <c r="E95" s="52" t="s">
        <v>3750</v>
      </c>
      <c r="F95" s="52" t="s">
        <v>3751</v>
      </c>
      <c r="G95" s="52" t="s">
        <v>3752</v>
      </c>
      <c r="H95" s="52" t="s">
        <v>3753</v>
      </c>
      <c r="I95" s="52" t="s">
        <v>3754</v>
      </c>
      <c r="J95" s="52" t="s">
        <v>3755</v>
      </c>
      <c r="K95" s="52" t="s">
        <v>292</v>
      </c>
      <c r="L95" s="52" t="s">
        <v>185</v>
      </c>
      <c r="M95" s="60">
        <v>1</v>
      </c>
      <c r="N95" s="57" t="str">
        <f t="shared" si="9"/>
        <v>広尾学園</v>
      </c>
      <c r="O95" s="57"/>
    </row>
    <row r="96" spans="1:15" x14ac:dyDescent="0.2">
      <c r="A96" s="52">
        <f t="shared" si="6"/>
        <v>11090</v>
      </c>
      <c r="B96" s="52">
        <f t="shared" si="7"/>
        <v>1</v>
      </c>
      <c r="C96" s="57">
        <f t="shared" si="8"/>
        <v>10</v>
      </c>
      <c r="D96" s="52">
        <v>11090</v>
      </c>
      <c r="E96" s="52" t="s">
        <v>1387</v>
      </c>
      <c r="F96" s="52" t="s">
        <v>462</v>
      </c>
      <c r="G96" s="52" t="s">
        <v>1388</v>
      </c>
      <c r="H96" s="52" t="s">
        <v>1146</v>
      </c>
      <c r="I96" s="52" t="s">
        <v>1389</v>
      </c>
      <c r="J96" s="52" t="s">
        <v>1147</v>
      </c>
      <c r="K96" s="52" t="s">
        <v>292</v>
      </c>
      <c r="L96" s="52" t="s">
        <v>189</v>
      </c>
      <c r="M96" s="60">
        <v>2</v>
      </c>
      <c r="N96" s="57" t="str">
        <f t="shared" si="9"/>
        <v>広尾学園</v>
      </c>
      <c r="O96" s="57"/>
    </row>
    <row r="97" spans="1:15" x14ac:dyDescent="0.2">
      <c r="A97" s="52">
        <f t="shared" si="6"/>
        <v>11170</v>
      </c>
      <c r="B97" s="52">
        <f t="shared" si="7"/>
        <v>1</v>
      </c>
      <c r="C97" s="57">
        <f t="shared" si="8"/>
        <v>11</v>
      </c>
      <c r="D97" s="52">
        <v>11170</v>
      </c>
      <c r="E97" s="52" t="s">
        <v>25</v>
      </c>
      <c r="F97" s="52" t="s">
        <v>3756</v>
      </c>
      <c r="G97" s="52" t="s">
        <v>2618</v>
      </c>
      <c r="H97" s="52" t="s">
        <v>3757</v>
      </c>
      <c r="I97" s="52" t="s">
        <v>2619</v>
      </c>
      <c r="J97" s="52" t="s">
        <v>3758</v>
      </c>
      <c r="K97" s="52" t="s">
        <v>292</v>
      </c>
      <c r="L97" s="52" t="s">
        <v>189</v>
      </c>
      <c r="M97" s="60">
        <v>1</v>
      </c>
      <c r="N97" s="57" t="str">
        <f t="shared" si="9"/>
        <v>頌栄女</v>
      </c>
      <c r="O97" s="57"/>
    </row>
    <row r="98" spans="1:15" x14ac:dyDescent="0.2">
      <c r="A98" s="52">
        <f t="shared" si="6"/>
        <v>11171</v>
      </c>
      <c r="B98" s="52">
        <f t="shared" si="7"/>
        <v>1</v>
      </c>
      <c r="C98" s="57">
        <f t="shared" si="8"/>
        <v>11</v>
      </c>
      <c r="D98" s="52">
        <v>11171</v>
      </c>
      <c r="E98" s="52" t="s">
        <v>1553</v>
      </c>
      <c r="F98" s="52" t="s">
        <v>3759</v>
      </c>
      <c r="G98" s="52" t="s">
        <v>1585</v>
      </c>
      <c r="H98" s="52" t="s">
        <v>3760</v>
      </c>
      <c r="I98" s="52" t="s">
        <v>1586</v>
      </c>
      <c r="J98" s="52" t="s">
        <v>3761</v>
      </c>
      <c r="K98" s="52" t="s">
        <v>292</v>
      </c>
      <c r="L98" s="52" t="s">
        <v>189</v>
      </c>
      <c r="M98" s="60">
        <v>1</v>
      </c>
      <c r="N98" s="57" t="str">
        <f t="shared" si="9"/>
        <v>頌栄女</v>
      </c>
      <c r="O98" s="57"/>
    </row>
    <row r="99" spans="1:15" x14ac:dyDescent="0.2">
      <c r="A99" s="52">
        <f t="shared" si="6"/>
        <v>11173</v>
      </c>
      <c r="B99" s="52">
        <f t="shared" si="7"/>
        <v>1</v>
      </c>
      <c r="C99" s="57">
        <f t="shared" si="8"/>
        <v>11</v>
      </c>
      <c r="D99" s="52">
        <v>11173</v>
      </c>
      <c r="E99" s="52" t="s">
        <v>60</v>
      </c>
      <c r="F99" s="52" t="s">
        <v>3762</v>
      </c>
      <c r="G99" s="52" t="s">
        <v>1328</v>
      </c>
      <c r="H99" s="52" t="s">
        <v>3763</v>
      </c>
      <c r="I99" s="52" t="s">
        <v>1330</v>
      </c>
      <c r="J99" s="52" t="s">
        <v>3764</v>
      </c>
      <c r="K99" s="52" t="s">
        <v>292</v>
      </c>
      <c r="L99" s="52" t="s">
        <v>189</v>
      </c>
      <c r="M99" s="60">
        <v>1</v>
      </c>
      <c r="N99" s="57" t="str">
        <f t="shared" si="9"/>
        <v>頌栄女</v>
      </c>
      <c r="O99" s="57"/>
    </row>
    <row r="100" spans="1:15" x14ac:dyDescent="0.2">
      <c r="A100" s="52">
        <f t="shared" si="6"/>
        <v>11190</v>
      </c>
      <c r="B100" s="52">
        <f t="shared" si="7"/>
        <v>1</v>
      </c>
      <c r="C100" s="57">
        <f t="shared" si="8"/>
        <v>11</v>
      </c>
      <c r="D100" s="52">
        <v>11190</v>
      </c>
      <c r="E100" s="52" t="s">
        <v>1401</v>
      </c>
      <c r="F100" s="52" t="s">
        <v>861</v>
      </c>
      <c r="G100" s="52" t="s">
        <v>1402</v>
      </c>
      <c r="H100" s="52" t="s">
        <v>1182</v>
      </c>
      <c r="I100" s="52" t="s">
        <v>1403</v>
      </c>
      <c r="J100" s="52" t="s">
        <v>1183</v>
      </c>
      <c r="K100" s="52" t="s">
        <v>292</v>
      </c>
      <c r="L100" s="52" t="s">
        <v>188</v>
      </c>
      <c r="M100" s="60">
        <v>2</v>
      </c>
      <c r="N100" s="57" t="str">
        <f t="shared" si="9"/>
        <v>頌栄女</v>
      </c>
      <c r="O100" s="57"/>
    </row>
    <row r="101" spans="1:15" x14ac:dyDescent="0.2">
      <c r="A101" s="52">
        <f t="shared" si="6"/>
        <v>11191</v>
      </c>
      <c r="B101" s="52">
        <f t="shared" si="7"/>
        <v>1</v>
      </c>
      <c r="C101" s="57">
        <f t="shared" si="8"/>
        <v>11</v>
      </c>
      <c r="D101" s="52">
        <v>11191</v>
      </c>
      <c r="E101" s="52" t="s">
        <v>1404</v>
      </c>
      <c r="F101" s="52" t="s">
        <v>1405</v>
      </c>
      <c r="G101" s="52" t="s">
        <v>1406</v>
      </c>
      <c r="H101" s="52" t="s">
        <v>1407</v>
      </c>
      <c r="I101" s="52" t="s">
        <v>1071</v>
      </c>
      <c r="J101" s="52" t="s">
        <v>1408</v>
      </c>
      <c r="K101" s="52" t="s">
        <v>292</v>
      </c>
      <c r="L101" s="52" t="s">
        <v>188</v>
      </c>
      <c r="M101" s="60">
        <v>2</v>
      </c>
      <c r="N101" s="57" t="str">
        <f t="shared" si="9"/>
        <v>頌栄女</v>
      </c>
      <c r="O101" s="57"/>
    </row>
    <row r="102" spans="1:15" x14ac:dyDescent="0.2">
      <c r="A102" s="52">
        <f t="shared" si="6"/>
        <v>11192</v>
      </c>
      <c r="B102" s="52">
        <f t="shared" si="7"/>
        <v>1</v>
      </c>
      <c r="C102" s="57">
        <f t="shared" si="8"/>
        <v>11</v>
      </c>
      <c r="D102" s="57">
        <v>11192</v>
      </c>
      <c r="E102" s="57" t="s">
        <v>51</v>
      </c>
      <c r="F102" s="57" t="s">
        <v>1409</v>
      </c>
      <c r="G102" s="58" t="s">
        <v>1318</v>
      </c>
      <c r="H102" s="58" t="s">
        <v>1410</v>
      </c>
      <c r="I102" s="58" t="s">
        <v>1319</v>
      </c>
      <c r="J102" s="58" t="s">
        <v>1411</v>
      </c>
      <c r="K102" s="57" t="s">
        <v>292</v>
      </c>
      <c r="L102" s="57" t="s">
        <v>188</v>
      </c>
      <c r="M102" s="59">
        <v>2</v>
      </c>
      <c r="N102" s="57" t="str">
        <f t="shared" si="9"/>
        <v>頌栄女</v>
      </c>
      <c r="O102" s="57"/>
    </row>
    <row r="103" spans="1:15" x14ac:dyDescent="0.2">
      <c r="A103" s="52">
        <f t="shared" si="6"/>
        <v>11193</v>
      </c>
      <c r="B103" s="52">
        <f t="shared" si="7"/>
        <v>1</v>
      </c>
      <c r="C103" s="57">
        <f t="shared" si="8"/>
        <v>11</v>
      </c>
      <c r="D103" s="57">
        <v>11193</v>
      </c>
      <c r="E103" s="57" t="s">
        <v>395</v>
      </c>
      <c r="F103" s="57" t="s">
        <v>92</v>
      </c>
      <c r="G103" s="58" t="s">
        <v>1412</v>
      </c>
      <c r="H103" s="58" t="s">
        <v>1064</v>
      </c>
      <c r="I103" s="58" t="s">
        <v>1413</v>
      </c>
      <c r="J103" s="58" t="s">
        <v>1066</v>
      </c>
      <c r="K103" s="57" t="s">
        <v>292</v>
      </c>
      <c r="L103" s="57" t="s">
        <v>188</v>
      </c>
      <c r="M103" s="59">
        <v>2</v>
      </c>
      <c r="N103" s="57" t="str">
        <f t="shared" si="9"/>
        <v>頌栄女</v>
      </c>
      <c r="O103" s="57"/>
    </row>
    <row r="104" spans="1:15" x14ac:dyDescent="0.2">
      <c r="A104" s="52">
        <f t="shared" si="6"/>
        <v>11194</v>
      </c>
      <c r="B104" s="52">
        <f t="shared" si="7"/>
        <v>1</v>
      </c>
      <c r="C104" s="57">
        <f t="shared" si="8"/>
        <v>11</v>
      </c>
      <c r="D104" s="52">
        <v>11194</v>
      </c>
      <c r="E104" s="52" t="s">
        <v>1414</v>
      </c>
      <c r="F104" s="52" t="s">
        <v>1415</v>
      </c>
      <c r="G104" s="52" t="s">
        <v>1416</v>
      </c>
      <c r="H104" s="52" t="s">
        <v>1417</v>
      </c>
      <c r="I104" s="52" t="s">
        <v>1418</v>
      </c>
      <c r="J104" s="52" t="s">
        <v>1419</v>
      </c>
      <c r="K104" s="52" t="s">
        <v>292</v>
      </c>
      <c r="L104" s="52" t="s">
        <v>188</v>
      </c>
      <c r="M104" s="60">
        <v>2</v>
      </c>
      <c r="N104" s="57" t="str">
        <f t="shared" si="9"/>
        <v>頌栄女</v>
      </c>
      <c r="O104" s="57"/>
    </row>
    <row r="105" spans="1:15" x14ac:dyDescent="0.2">
      <c r="A105" s="52">
        <f t="shared" si="6"/>
        <v>11195</v>
      </c>
      <c r="B105" s="52">
        <f t="shared" si="7"/>
        <v>1</v>
      </c>
      <c r="C105" s="57">
        <f t="shared" si="8"/>
        <v>11</v>
      </c>
      <c r="D105" s="57">
        <v>11195</v>
      </c>
      <c r="E105" s="57" t="s">
        <v>63</v>
      </c>
      <c r="F105" s="57" t="s">
        <v>1420</v>
      </c>
      <c r="G105" s="58" t="s">
        <v>1421</v>
      </c>
      <c r="H105" s="58" t="s">
        <v>1422</v>
      </c>
      <c r="I105" s="58" t="s">
        <v>1423</v>
      </c>
      <c r="J105" s="58" t="s">
        <v>1424</v>
      </c>
      <c r="K105" s="57" t="s">
        <v>292</v>
      </c>
      <c r="L105" s="57" t="s">
        <v>188</v>
      </c>
      <c r="M105" s="59">
        <v>2</v>
      </c>
      <c r="N105" s="57" t="str">
        <f t="shared" si="9"/>
        <v>頌栄女</v>
      </c>
      <c r="O105" s="57"/>
    </row>
    <row r="106" spans="1:15" x14ac:dyDescent="0.2">
      <c r="A106" s="52">
        <f t="shared" si="6"/>
        <v>11196</v>
      </c>
      <c r="B106" s="52">
        <f t="shared" si="7"/>
        <v>1</v>
      </c>
      <c r="C106" s="57">
        <f t="shared" si="8"/>
        <v>11</v>
      </c>
      <c r="D106" s="57">
        <v>11196</v>
      </c>
      <c r="E106" s="57" t="s">
        <v>71</v>
      </c>
      <c r="F106" s="57" t="s">
        <v>1425</v>
      </c>
      <c r="G106" s="58" t="s">
        <v>1426</v>
      </c>
      <c r="H106" s="58" t="s">
        <v>619</v>
      </c>
      <c r="I106" s="58" t="s">
        <v>1427</v>
      </c>
      <c r="J106" s="58" t="s">
        <v>1231</v>
      </c>
      <c r="K106" s="57" t="s">
        <v>292</v>
      </c>
      <c r="L106" s="57" t="s">
        <v>188</v>
      </c>
      <c r="M106" s="59">
        <v>2</v>
      </c>
      <c r="N106" s="57" t="str">
        <f t="shared" si="9"/>
        <v>頌栄女</v>
      </c>
      <c r="O106" s="57"/>
    </row>
    <row r="107" spans="1:15" x14ac:dyDescent="0.2">
      <c r="A107" s="52">
        <f t="shared" si="6"/>
        <v>11197</v>
      </c>
      <c r="B107" s="52">
        <f t="shared" si="7"/>
        <v>1</v>
      </c>
      <c r="C107" s="57">
        <f t="shared" si="8"/>
        <v>11</v>
      </c>
      <c r="D107" s="57">
        <v>11197</v>
      </c>
      <c r="E107" s="57" t="s">
        <v>114</v>
      </c>
      <c r="F107" s="57" t="s">
        <v>1428</v>
      </c>
      <c r="G107" s="58" t="s">
        <v>1156</v>
      </c>
      <c r="H107" s="58" t="s">
        <v>1429</v>
      </c>
      <c r="I107" s="58" t="s">
        <v>1157</v>
      </c>
      <c r="J107" s="58" t="s">
        <v>1430</v>
      </c>
      <c r="K107" s="57" t="s">
        <v>292</v>
      </c>
      <c r="L107" s="57" t="s">
        <v>188</v>
      </c>
      <c r="M107" s="59">
        <v>2</v>
      </c>
      <c r="N107" s="57" t="str">
        <f t="shared" si="9"/>
        <v>頌栄女</v>
      </c>
      <c r="O107" s="57"/>
    </row>
    <row r="108" spans="1:15" x14ac:dyDescent="0.2">
      <c r="A108" s="52">
        <f t="shared" si="6"/>
        <v>11198</v>
      </c>
      <c r="B108" s="52">
        <f t="shared" si="7"/>
        <v>1</v>
      </c>
      <c r="C108" s="57">
        <f t="shared" si="8"/>
        <v>11</v>
      </c>
      <c r="D108" s="57">
        <v>11198</v>
      </c>
      <c r="E108" s="57" t="s">
        <v>647</v>
      </c>
      <c r="F108" s="57" t="s">
        <v>1431</v>
      </c>
      <c r="G108" s="58" t="s">
        <v>1432</v>
      </c>
      <c r="H108" s="58" t="s">
        <v>1433</v>
      </c>
      <c r="I108" s="58" t="s">
        <v>1434</v>
      </c>
      <c r="J108" s="58" t="s">
        <v>1435</v>
      </c>
      <c r="K108" s="57" t="s">
        <v>292</v>
      </c>
      <c r="L108" s="57" t="s">
        <v>189</v>
      </c>
      <c r="M108" s="59">
        <v>2</v>
      </c>
      <c r="N108" s="57" t="str">
        <f t="shared" si="9"/>
        <v>頌栄女</v>
      </c>
      <c r="O108" s="57"/>
    </row>
    <row r="109" spans="1:15" x14ac:dyDescent="0.2">
      <c r="A109" s="52">
        <f t="shared" si="6"/>
        <v>11219</v>
      </c>
      <c r="B109" s="52">
        <f t="shared" si="7"/>
        <v>1</v>
      </c>
      <c r="C109" s="57">
        <f t="shared" si="8"/>
        <v>12</v>
      </c>
      <c r="D109" s="57">
        <v>11219</v>
      </c>
      <c r="E109" s="57" t="s">
        <v>487</v>
      </c>
      <c r="F109" s="57" t="s">
        <v>449</v>
      </c>
      <c r="G109" s="58" t="s">
        <v>1308</v>
      </c>
      <c r="H109" s="58" t="s">
        <v>1451</v>
      </c>
      <c r="I109" s="58" t="s">
        <v>1452</v>
      </c>
      <c r="J109" s="58" t="s">
        <v>1453</v>
      </c>
      <c r="K109" s="57" t="s">
        <v>291</v>
      </c>
      <c r="L109" s="57" t="s">
        <v>1044</v>
      </c>
      <c r="M109" s="59">
        <v>3</v>
      </c>
      <c r="N109" s="57" t="str">
        <f t="shared" si="9"/>
        <v>正則</v>
      </c>
      <c r="O109" s="57"/>
    </row>
    <row r="110" spans="1:15" x14ac:dyDescent="0.2">
      <c r="A110" s="52">
        <f t="shared" si="6"/>
        <v>11221</v>
      </c>
      <c r="B110" s="52">
        <f t="shared" si="7"/>
        <v>1</v>
      </c>
      <c r="C110" s="57">
        <f t="shared" si="8"/>
        <v>12</v>
      </c>
      <c r="D110" s="57">
        <v>11221</v>
      </c>
      <c r="E110" s="57" t="s">
        <v>31</v>
      </c>
      <c r="F110" s="57" t="s">
        <v>648</v>
      </c>
      <c r="G110" s="58" t="s">
        <v>1217</v>
      </c>
      <c r="H110" s="58" t="s">
        <v>1456</v>
      </c>
      <c r="I110" s="58" t="s">
        <v>1219</v>
      </c>
      <c r="J110" s="58" t="s">
        <v>1457</v>
      </c>
      <c r="K110" s="57" t="s">
        <v>291</v>
      </c>
      <c r="L110" s="57" t="s">
        <v>1044</v>
      </c>
      <c r="M110" s="59">
        <v>3</v>
      </c>
      <c r="N110" s="57" t="str">
        <f t="shared" si="9"/>
        <v>正則</v>
      </c>
      <c r="O110" s="57"/>
    </row>
    <row r="111" spans="1:15" x14ac:dyDescent="0.2">
      <c r="A111" s="52">
        <f t="shared" si="6"/>
        <v>11223</v>
      </c>
      <c r="B111" s="52">
        <f t="shared" si="7"/>
        <v>1</v>
      </c>
      <c r="C111" s="57">
        <f t="shared" si="8"/>
        <v>12</v>
      </c>
      <c r="D111" s="57">
        <v>11223</v>
      </c>
      <c r="E111" s="57" t="s">
        <v>721</v>
      </c>
      <c r="F111" s="57" t="s">
        <v>722</v>
      </c>
      <c r="G111" s="58" t="s">
        <v>1458</v>
      </c>
      <c r="H111" s="58" t="s">
        <v>1459</v>
      </c>
      <c r="I111" s="58" t="s">
        <v>1460</v>
      </c>
      <c r="J111" s="58" t="s">
        <v>1461</v>
      </c>
      <c r="K111" s="57" t="s">
        <v>291</v>
      </c>
      <c r="L111" s="57" t="s">
        <v>1044</v>
      </c>
      <c r="M111" s="59">
        <v>3</v>
      </c>
      <c r="N111" s="57" t="str">
        <f t="shared" si="9"/>
        <v>正則</v>
      </c>
      <c r="O111" s="57"/>
    </row>
    <row r="112" spans="1:15" x14ac:dyDescent="0.2">
      <c r="A112" s="52">
        <f t="shared" si="6"/>
        <v>11224</v>
      </c>
      <c r="B112" s="52">
        <f t="shared" si="7"/>
        <v>1</v>
      </c>
      <c r="C112" s="57">
        <f t="shared" si="8"/>
        <v>12</v>
      </c>
      <c r="D112" s="57">
        <v>11224</v>
      </c>
      <c r="E112" s="57" t="s">
        <v>38</v>
      </c>
      <c r="F112" s="57" t="s">
        <v>723</v>
      </c>
      <c r="G112" s="58" t="s">
        <v>1462</v>
      </c>
      <c r="H112" s="58" t="s">
        <v>1463</v>
      </c>
      <c r="I112" s="58" t="s">
        <v>1464</v>
      </c>
      <c r="J112" s="58" t="s">
        <v>1465</v>
      </c>
      <c r="K112" s="57" t="s">
        <v>291</v>
      </c>
      <c r="L112" s="57" t="s">
        <v>1044</v>
      </c>
      <c r="M112" s="59">
        <v>3</v>
      </c>
      <c r="N112" s="57" t="str">
        <f t="shared" si="9"/>
        <v>正則</v>
      </c>
      <c r="O112" s="57"/>
    </row>
    <row r="113" spans="1:15" x14ac:dyDescent="0.2">
      <c r="A113" s="52">
        <f t="shared" si="6"/>
        <v>11225</v>
      </c>
      <c r="B113" s="52">
        <f t="shared" si="7"/>
        <v>1</v>
      </c>
      <c r="C113" s="57">
        <f t="shared" si="8"/>
        <v>12</v>
      </c>
      <c r="D113" s="52">
        <v>11225</v>
      </c>
      <c r="E113" s="52" t="s">
        <v>26</v>
      </c>
      <c r="F113" s="52" t="s">
        <v>724</v>
      </c>
      <c r="G113" s="52" t="s">
        <v>1466</v>
      </c>
      <c r="H113" s="52" t="s">
        <v>1467</v>
      </c>
      <c r="I113" s="52" t="s">
        <v>1468</v>
      </c>
      <c r="J113" s="52" t="s">
        <v>1469</v>
      </c>
      <c r="K113" s="52" t="s">
        <v>291</v>
      </c>
      <c r="L113" s="52" t="s">
        <v>1044</v>
      </c>
      <c r="M113" s="60">
        <v>3</v>
      </c>
      <c r="N113" s="57" t="str">
        <f t="shared" si="9"/>
        <v>正則</v>
      </c>
      <c r="O113" s="57"/>
    </row>
    <row r="114" spans="1:15" x14ac:dyDescent="0.2">
      <c r="A114" s="52">
        <f t="shared" si="6"/>
        <v>11227</v>
      </c>
      <c r="B114" s="52">
        <f t="shared" si="7"/>
        <v>1</v>
      </c>
      <c r="C114" s="57">
        <f t="shared" si="8"/>
        <v>12</v>
      </c>
      <c r="D114" s="52">
        <v>11227</v>
      </c>
      <c r="E114" s="52" t="s">
        <v>725</v>
      </c>
      <c r="F114" s="52" t="s">
        <v>726</v>
      </c>
      <c r="G114" s="52" t="s">
        <v>1470</v>
      </c>
      <c r="H114" s="52" t="s">
        <v>1053</v>
      </c>
      <c r="I114" s="52" t="s">
        <v>1471</v>
      </c>
      <c r="J114" s="52" t="s">
        <v>1054</v>
      </c>
      <c r="K114" s="52" t="s">
        <v>291</v>
      </c>
      <c r="L114" s="52" t="s">
        <v>188</v>
      </c>
      <c r="M114" s="60">
        <v>3</v>
      </c>
      <c r="N114" s="57" t="str">
        <f t="shared" si="9"/>
        <v>正則</v>
      </c>
      <c r="O114" s="57"/>
    </row>
    <row r="115" spans="1:15" x14ac:dyDescent="0.2">
      <c r="A115" s="52">
        <f t="shared" si="6"/>
        <v>11228</v>
      </c>
      <c r="B115" s="52">
        <f t="shared" si="7"/>
        <v>1</v>
      </c>
      <c r="C115" s="57">
        <f t="shared" si="8"/>
        <v>12</v>
      </c>
      <c r="D115" s="57">
        <v>11228</v>
      </c>
      <c r="E115" s="57" t="s">
        <v>33</v>
      </c>
      <c r="F115" s="57" t="s">
        <v>474</v>
      </c>
      <c r="G115" s="58" t="s">
        <v>1472</v>
      </c>
      <c r="H115" s="58" t="s">
        <v>1473</v>
      </c>
      <c r="I115" s="58" t="s">
        <v>1474</v>
      </c>
      <c r="J115" s="58" t="s">
        <v>1475</v>
      </c>
      <c r="K115" s="57" t="s">
        <v>291</v>
      </c>
      <c r="L115" s="57" t="s">
        <v>1044</v>
      </c>
      <c r="M115" s="59">
        <v>3</v>
      </c>
      <c r="N115" s="57" t="str">
        <f t="shared" si="9"/>
        <v>正則</v>
      </c>
      <c r="O115" s="57"/>
    </row>
    <row r="116" spans="1:15" x14ac:dyDescent="0.2">
      <c r="A116" s="52">
        <f t="shared" si="6"/>
        <v>11230</v>
      </c>
      <c r="B116" s="52">
        <f t="shared" si="7"/>
        <v>1</v>
      </c>
      <c r="C116" s="57">
        <f t="shared" si="8"/>
        <v>12</v>
      </c>
      <c r="D116" s="57">
        <v>11230</v>
      </c>
      <c r="E116" s="57" t="s">
        <v>727</v>
      </c>
      <c r="F116" s="57" t="s">
        <v>728</v>
      </c>
      <c r="G116" s="58" t="s">
        <v>1476</v>
      </c>
      <c r="H116" s="58" t="s">
        <v>1477</v>
      </c>
      <c r="I116" s="58" t="s">
        <v>1478</v>
      </c>
      <c r="J116" s="58" t="s">
        <v>1479</v>
      </c>
      <c r="K116" s="57" t="s">
        <v>291</v>
      </c>
      <c r="L116" s="57" t="s">
        <v>188</v>
      </c>
      <c r="M116" s="59">
        <v>3</v>
      </c>
      <c r="N116" s="57" t="str">
        <f t="shared" si="9"/>
        <v>正則</v>
      </c>
      <c r="O116" s="57"/>
    </row>
    <row r="117" spans="1:15" x14ac:dyDescent="0.2">
      <c r="A117" s="52">
        <f t="shared" si="6"/>
        <v>11231</v>
      </c>
      <c r="B117" s="52">
        <f t="shared" si="7"/>
        <v>1</v>
      </c>
      <c r="C117" s="57">
        <f t="shared" si="8"/>
        <v>12</v>
      </c>
      <c r="D117" s="57">
        <v>11231</v>
      </c>
      <c r="E117" s="57" t="s">
        <v>51</v>
      </c>
      <c r="F117" s="57" t="s">
        <v>729</v>
      </c>
      <c r="G117" s="58" t="s">
        <v>1318</v>
      </c>
      <c r="H117" s="58" t="s">
        <v>1480</v>
      </c>
      <c r="I117" s="58" t="s">
        <v>1319</v>
      </c>
      <c r="J117" s="58" t="s">
        <v>1481</v>
      </c>
      <c r="K117" s="57" t="s">
        <v>291</v>
      </c>
      <c r="L117" s="57" t="s">
        <v>1044</v>
      </c>
      <c r="M117" s="59">
        <v>3</v>
      </c>
      <c r="N117" s="57" t="str">
        <f t="shared" si="9"/>
        <v>正則</v>
      </c>
      <c r="O117" s="57"/>
    </row>
    <row r="118" spans="1:15" x14ac:dyDescent="0.2">
      <c r="A118" s="52">
        <f t="shared" si="6"/>
        <v>11232</v>
      </c>
      <c r="B118" s="52">
        <f t="shared" si="7"/>
        <v>1</v>
      </c>
      <c r="C118" s="57">
        <f t="shared" si="8"/>
        <v>12</v>
      </c>
      <c r="D118" s="57">
        <v>11232</v>
      </c>
      <c r="E118" s="57" t="s">
        <v>730</v>
      </c>
      <c r="F118" s="57" t="s">
        <v>731</v>
      </c>
      <c r="G118" s="58" t="s">
        <v>1482</v>
      </c>
      <c r="H118" s="58" t="s">
        <v>1137</v>
      </c>
      <c r="I118" s="58" t="s">
        <v>1483</v>
      </c>
      <c r="J118" s="58" t="s">
        <v>1138</v>
      </c>
      <c r="K118" s="57" t="s">
        <v>291</v>
      </c>
      <c r="L118" s="57" t="s">
        <v>1044</v>
      </c>
      <c r="M118" s="59">
        <v>3</v>
      </c>
      <c r="N118" s="57" t="str">
        <f t="shared" si="9"/>
        <v>正則</v>
      </c>
      <c r="O118" s="57"/>
    </row>
    <row r="119" spans="1:15" x14ac:dyDescent="0.2">
      <c r="A119" s="52">
        <f t="shared" si="6"/>
        <v>11235</v>
      </c>
      <c r="B119" s="52">
        <f t="shared" si="7"/>
        <v>1</v>
      </c>
      <c r="C119" s="57">
        <f t="shared" si="8"/>
        <v>12</v>
      </c>
      <c r="D119" s="52">
        <v>11235</v>
      </c>
      <c r="E119" s="52" t="s">
        <v>1484</v>
      </c>
      <c r="F119" s="52" t="s">
        <v>1485</v>
      </c>
      <c r="G119" s="52" t="s">
        <v>1486</v>
      </c>
      <c r="H119" s="52" t="s">
        <v>1487</v>
      </c>
      <c r="I119" s="52" t="s">
        <v>1488</v>
      </c>
      <c r="J119" s="52" t="s">
        <v>1489</v>
      </c>
      <c r="K119" s="52" t="s">
        <v>291</v>
      </c>
      <c r="L119" s="52" t="s">
        <v>189</v>
      </c>
      <c r="M119" s="60">
        <v>2</v>
      </c>
      <c r="N119" s="57" t="str">
        <f t="shared" si="9"/>
        <v>正則</v>
      </c>
      <c r="O119" s="57"/>
    </row>
    <row r="120" spans="1:15" x14ac:dyDescent="0.2">
      <c r="A120" s="52">
        <f t="shared" si="6"/>
        <v>11236</v>
      </c>
      <c r="B120" s="52">
        <f t="shared" si="7"/>
        <v>1</v>
      </c>
      <c r="C120" s="57">
        <f t="shared" si="8"/>
        <v>12</v>
      </c>
      <c r="D120" s="52">
        <v>11236</v>
      </c>
      <c r="E120" s="52" t="s">
        <v>1490</v>
      </c>
      <c r="F120" s="52" t="s">
        <v>1491</v>
      </c>
      <c r="G120" s="52" t="s">
        <v>1492</v>
      </c>
      <c r="H120" s="52" t="s">
        <v>1154</v>
      </c>
      <c r="I120" s="52" t="s">
        <v>1493</v>
      </c>
      <c r="J120" s="52" t="s">
        <v>1155</v>
      </c>
      <c r="K120" s="52" t="s">
        <v>291</v>
      </c>
      <c r="L120" s="52" t="s">
        <v>188</v>
      </c>
      <c r="M120" s="60">
        <v>2</v>
      </c>
      <c r="N120" s="57" t="str">
        <f t="shared" si="9"/>
        <v>正則</v>
      </c>
      <c r="O120" s="57"/>
    </row>
    <row r="121" spans="1:15" x14ac:dyDescent="0.2">
      <c r="A121" s="52">
        <f t="shared" si="6"/>
        <v>11237</v>
      </c>
      <c r="B121" s="52">
        <f t="shared" si="7"/>
        <v>1</v>
      </c>
      <c r="C121" s="57">
        <f t="shared" si="8"/>
        <v>12</v>
      </c>
      <c r="D121" s="57">
        <v>11237</v>
      </c>
      <c r="E121" s="57" t="s">
        <v>1494</v>
      </c>
      <c r="F121" s="57" t="s">
        <v>441</v>
      </c>
      <c r="G121" s="58" t="s">
        <v>1495</v>
      </c>
      <c r="H121" s="58" t="s">
        <v>1055</v>
      </c>
      <c r="I121" s="58" t="s">
        <v>1496</v>
      </c>
      <c r="J121" s="58" t="s">
        <v>1497</v>
      </c>
      <c r="K121" s="57" t="s">
        <v>291</v>
      </c>
      <c r="L121" s="57" t="s">
        <v>188</v>
      </c>
      <c r="M121" s="59">
        <v>2</v>
      </c>
      <c r="N121" s="57" t="str">
        <f t="shared" si="9"/>
        <v>正則</v>
      </c>
      <c r="O121" s="57"/>
    </row>
    <row r="122" spans="1:15" x14ac:dyDescent="0.2">
      <c r="A122" s="52">
        <f t="shared" si="6"/>
        <v>11238</v>
      </c>
      <c r="B122" s="52">
        <f t="shared" si="7"/>
        <v>1</v>
      </c>
      <c r="C122" s="57">
        <f t="shared" si="8"/>
        <v>12</v>
      </c>
      <c r="D122" s="57">
        <v>11238</v>
      </c>
      <c r="E122" s="57" t="s">
        <v>31</v>
      </c>
      <c r="F122" s="57" t="s">
        <v>1498</v>
      </c>
      <c r="G122" s="58" t="s">
        <v>1217</v>
      </c>
      <c r="H122" s="58" t="s">
        <v>1499</v>
      </c>
      <c r="I122" s="58" t="s">
        <v>1219</v>
      </c>
      <c r="J122" s="58" t="s">
        <v>1500</v>
      </c>
      <c r="K122" s="57" t="s">
        <v>291</v>
      </c>
      <c r="L122" s="57" t="s">
        <v>188</v>
      </c>
      <c r="M122" s="59">
        <v>2</v>
      </c>
      <c r="N122" s="57" t="str">
        <f t="shared" si="9"/>
        <v>正則</v>
      </c>
      <c r="O122" s="57"/>
    </row>
    <row r="123" spans="1:15" x14ac:dyDescent="0.2">
      <c r="A123" s="52">
        <f t="shared" si="6"/>
        <v>11239</v>
      </c>
      <c r="B123" s="52">
        <f t="shared" si="7"/>
        <v>1</v>
      </c>
      <c r="C123" s="57">
        <f t="shared" si="8"/>
        <v>12</v>
      </c>
      <c r="D123" s="57">
        <v>11239</v>
      </c>
      <c r="E123" s="57" t="s">
        <v>611</v>
      </c>
      <c r="F123" s="57" t="s">
        <v>775</v>
      </c>
      <c r="G123" s="58" t="s">
        <v>1390</v>
      </c>
      <c r="H123" s="58" t="s">
        <v>1454</v>
      </c>
      <c r="I123" s="58" t="s">
        <v>1391</v>
      </c>
      <c r="J123" s="58" t="s">
        <v>1455</v>
      </c>
      <c r="K123" s="57" t="s">
        <v>291</v>
      </c>
      <c r="L123" s="57" t="s">
        <v>188</v>
      </c>
      <c r="M123" s="59">
        <v>2</v>
      </c>
      <c r="N123" s="57" t="str">
        <f t="shared" si="9"/>
        <v>正則</v>
      </c>
      <c r="O123" s="57"/>
    </row>
    <row r="124" spans="1:15" x14ac:dyDescent="0.2">
      <c r="A124" s="52">
        <f t="shared" si="6"/>
        <v>11240</v>
      </c>
      <c r="B124" s="52">
        <f t="shared" si="7"/>
        <v>1</v>
      </c>
      <c r="C124" s="57">
        <f t="shared" si="8"/>
        <v>12</v>
      </c>
      <c r="D124" s="57">
        <v>11240</v>
      </c>
      <c r="E124" s="57" t="s">
        <v>51</v>
      </c>
      <c r="F124" s="57" t="s">
        <v>1501</v>
      </c>
      <c r="G124" s="58" t="s">
        <v>1318</v>
      </c>
      <c r="H124" s="58" t="s">
        <v>1449</v>
      </c>
      <c r="I124" s="58" t="s">
        <v>1319</v>
      </c>
      <c r="J124" s="58" t="s">
        <v>1502</v>
      </c>
      <c r="K124" s="57" t="s">
        <v>291</v>
      </c>
      <c r="L124" s="57" t="s">
        <v>188</v>
      </c>
      <c r="M124" s="59">
        <v>2</v>
      </c>
      <c r="N124" s="57" t="str">
        <f t="shared" si="9"/>
        <v>正則</v>
      </c>
      <c r="O124" s="57"/>
    </row>
    <row r="125" spans="1:15" x14ac:dyDescent="0.2">
      <c r="A125" s="52">
        <f t="shared" si="6"/>
        <v>11241</v>
      </c>
      <c r="B125" s="52">
        <f t="shared" si="7"/>
        <v>1</v>
      </c>
      <c r="C125" s="57">
        <f t="shared" si="8"/>
        <v>12</v>
      </c>
      <c r="D125" s="57">
        <v>11241</v>
      </c>
      <c r="E125" s="57" t="s">
        <v>1503</v>
      </c>
      <c r="F125" s="57" t="s">
        <v>1504</v>
      </c>
      <c r="G125" s="58" t="s">
        <v>1505</v>
      </c>
      <c r="H125" s="58" t="s">
        <v>1506</v>
      </c>
      <c r="I125" s="58" t="s">
        <v>1507</v>
      </c>
      <c r="J125" s="58" t="s">
        <v>1508</v>
      </c>
      <c r="K125" s="57" t="s">
        <v>291</v>
      </c>
      <c r="L125" s="57" t="s">
        <v>188</v>
      </c>
      <c r="M125" s="59">
        <v>2</v>
      </c>
      <c r="N125" s="57" t="str">
        <f t="shared" si="9"/>
        <v>正則</v>
      </c>
      <c r="O125" s="57"/>
    </row>
    <row r="126" spans="1:15" x14ac:dyDescent="0.2">
      <c r="A126" s="52">
        <f t="shared" si="6"/>
        <v>11242</v>
      </c>
      <c r="B126" s="52">
        <f t="shared" si="7"/>
        <v>1</v>
      </c>
      <c r="C126" s="57">
        <f t="shared" si="8"/>
        <v>12</v>
      </c>
      <c r="D126" s="57">
        <v>11242</v>
      </c>
      <c r="E126" s="57" t="s">
        <v>1509</v>
      </c>
      <c r="F126" s="57" t="s">
        <v>1510</v>
      </c>
      <c r="G126" s="58" t="s">
        <v>1511</v>
      </c>
      <c r="H126" s="58" t="s">
        <v>1235</v>
      </c>
      <c r="I126" s="58" t="s">
        <v>1512</v>
      </c>
      <c r="J126" s="58" t="s">
        <v>1236</v>
      </c>
      <c r="K126" s="57" t="s">
        <v>291</v>
      </c>
      <c r="L126" s="57" t="s">
        <v>188</v>
      </c>
      <c r="M126" s="59">
        <v>2</v>
      </c>
      <c r="N126" s="57" t="str">
        <f t="shared" si="9"/>
        <v>正則</v>
      </c>
      <c r="O126" s="57"/>
    </row>
    <row r="127" spans="1:15" x14ac:dyDescent="0.2">
      <c r="A127" s="52">
        <f t="shared" si="6"/>
        <v>11243</v>
      </c>
      <c r="B127" s="52">
        <f t="shared" si="7"/>
        <v>1</v>
      </c>
      <c r="C127" s="57">
        <f t="shared" si="8"/>
        <v>12</v>
      </c>
      <c r="D127" s="57">
        <v>11243</v>
      </c>
      <c r="E127" s="57" t="s">
        <v>1002</v>
      </c>
      <c r="F127" s="57" t="s">
        <v>1513</v>
      </c>
      <c r="G127" s="58" t="s">
        <v>1514</v>
      </c>
      <c r="H127" s="58" t="s">
        <v>1515</v>
      </c>
      <c r="I127" s="58" t="s">
        <v>1516</v>
      </c>
      <c r="J127" s="58" t="s">
        <v>1517</v>
      </c>
      <c r="K127" s="57" t="s">
        <v>291</v>
      </c>
      <c r="L127" s="57" t="s">
        <v>188</v>
      </c>
      <c r="M127" s="59">
        <v>2</v>
      </c>
      <c r="N127" s="57" t="str">
        <f t="shared" si="9"/>
        <v>正則</v>
      </c>
      <c r="O127" s="57"/>
    </row>
    <row r="128" spans="1:15" x14ac:dyDescent="0.2">
      <c r="A128" s="52">
        <f t="shared" si="6"/>
        <v>11244</v>
      </c>
      <c r="B128" s="52">
        <f t="shared" si="7"/>
        <v>1</v>
      </c>
      <c r="C128" s="57">
        <f t="shared" si="8"/>
        <v>12</v>
      </c>
      <c r="D128" s="57">
        <v>11244</v>
      </c>
      <c r="E128" s="57" t="s">
        <v>1518</v>
      </c>
      <c r="F128" s="57" t="s">
        <v>1519</v>
      </c>
      <c r="G128" s="58" t="s">
        <v>1520</v>
      </c>
      <c r="H128" s="58" t="s">
        <v>1521</v>
      </c>
      <c r="I128" s="58" t="s">
        <v>1522</v>
      </c>
      <c r="J128" s="58" t="s">
        <v>1523</v>
      </c>
      <c r="K128" s="57" t="s">
        <v>291</v>
      </c>
      <c r="L128" s="57" t="s">
        <v>188</v>
      </c>
      <c r="M128" s="59">
        <v>2</v>
      </c>
      <c r="N128" s="57" t="str">
        <f t="shared" si="9"/>
        <v>正則</v>
      </c>
      <c r="O128" s="57"/>
    </row>
    <row r="129" spans="1:15" x14ac:dyDescent="0.2">
      <c r="A129" s="52">
        <f t="shared" si="6"/>
        <v>11245</v>
      </c>
      <c r="B129" s="52">
        <f t="shared" si="7"/>
        <v>1</v>
      </c>
      <c r="C129" s="57">
        <f t="shared" si="8"/>
        <v>12</v>
      </c>
      <c r="D129" s="57">
        <v>11245</v>
      </c>
      <c r="E129" s="57" t="s">
        <v>1524</v>
      </c>
      <c r="F129" s="57" t="s">
        <v>1525</v>
      </c>
      <c r="G129" s="58" t="s">
        <v>1526</v>
      </c>
      <c r="H129" s="58" t="s">
        <v>1527</v>
      </c>
      <c r="I129" s="58" t="s">
        <v>1528</v>
      </c>
      <c r="J129" s="58" t="s">
        <v>1529</v>
      </c>
      <c r="K129" s="57" t="s">
        <v>291</v>
      </c>
      <c r="L129" s="57" t="s">
        <v>188</v>
      </c>
      <c r="M129" s="59">
        <v>2</v>
      </c>
      <c r="N129" s="57" t="str">
        <f t="shared" si="9"/>
        <v>正則</v>
      </c>
      <c r="O129" s="57"/>
    </row>
    <row r="130" spans="1:15" x14ac:dyDescent="0.2">
      <c r="A130" s="52">
        <f t="shared" ref="A130:A193" si="12">D130</f>
        <v>11248</v>
      </c>
      <c r="B130" s="52">
        <f t="shared" ref="B130:B193" si="13">ROUNDDOWN(D130/10000,0)</f>
        <v>1</v>
      </c>
      <c r="C130" s="57">
        <f t="shared" ref="C130:C193" si="14">ROUNDDOWN((D130-B130*10000)/100,0)</f>
        <v>12</v>
      </c>
      <c r="D130" s="57">
        <v>11248</v>
      </c>
      <c r="E130" s="57" t="s">
        <v>3513</v>
      </c>
      <c r="F130" s="57" t="s">
        <v>1623</v>
      </c>
      <c r="G130" s="58" t="s">
        <v>3514</v>
      </c>
      <c r="H130" s="58" t="s">
        <v>1624</v>
      </c>
      <c r="I130" s="58" t="s">
        <v>3515</v>
      </c>
      <c r="J130" s="58" t="s">
        <v>1626</v>
      </c>
      <c r="K130" s="57" t="s">
        <v>291</v>
      </c>
      <c r="L130" s="57" t="s">
        <v>188</v>
      </c>
      <c r="M130" s="59">
        <v>2</v>
      </c>
      <c r="N130" s="57" t="str">
        <f t="shared" ref="N130:N193" si="15">VLOOKUP(B130*100+C130,学校,2,0)</f>
        <v>正則</v>
      </c>
      <c r="O130" s="57"/>
    </row>
    <row r="131" spans="1:15" x14ac:dyDescent="0.2">
      <c r="A131" s="52">
        <f t="shared" si="12"/>
        <v>11281</v>
      </c>
      <c r="B131" s="52">
        <f t="shared" si="13"/>
        <v>1</v>
      </c>
      <c r="C131" s="57">
        <f t="shared" si="14"/>
        <v>12</v>
      </c>
      <c r="D131" s="52">
        <v>11281</v>
      </c>
      <c r="E131" s="52" t="s">
        <v>1536</v>
      </c>
      <c r="F131" s="52" t="s">
        <v>1537</v>
      </c>
      <c r="G131" s="52" t="s">
        <v>1538</v>
      </c>
      <c r="H131" s="52" t="s">
        <v>1539</v>
      </c>
      <c r="I131" s="52" t="s">
        <v>1540</v>
      </c>
      <c r="J131" s="52" t="s">
        <v>1541</v>
      </c>
      <c r="K131" s="52" t="s">
        <v>292</v>
      </c>
      <c r="L131" s="52" t="s">
        <v>1044</v>
      </c>
      <c r="M131" s="60">
        <v>3</v>
      </c>
      <c r="N131" s="57" t="str">
        <f t="shared" si="15"/>
        <v>正則</v>
      </c>
      <c r="O131" s="57"/>
    </row>
    <row r="132" spans="1:15" x14ac:dyDescent="0.2">
      <c r="A132" s="52">
        <f t="shared" si="12"/>
        <v>11282</v>
      </c>
      <c r="B132" s="52">
        <f t="shared" si="13"/>
        <v>1</v>
      </c>
      <c r="C132" s="57">
        <f t="shared" si="14"/>
        <v>12</v>
      </c>
      <c r="D132" s="52">
        <v>11282</v>
      </c>
      <c r="E132" s="52" t="s">
        <v>1542</v>
      </c>
      <c r="F132" s="52" t="s">
        <v>1543</v>
      </c>
      <c r="G132" s="52" t="s">
        <v>1544</v>
      </c>
      <c r="H132" s="52" t="s">
        <v>1545</v>
      </c>
      <c r="I132" s="52" t="s">
        <v>1546</v>
      </c>
      <c r="J132" s="52" t="s">
        <v>1547</v>
      </c>
      <c r="K132" s="52" t="s">
        <v>292</v>
      </c>
      <c r="L132" s="52" t="s">
        <v>189</v>
      </c>
      <c r="M132" s="60">
        <v>2</v>
      </c>
      <c r="N132" s="57" t="str">
        <f t="shared" si="15"/>
        <v>正則</v>
      </c>
      <c r="O132" s="57"/>
    </row>
    <row r="133" spans="1:15" x14ac:dyDescent="0.2">
      <c r="A133" s="52">
        <f t="shared" si="12"/>
        <v>11283</v>
      </c>
      <c r="B133" s="52">
        <f t="shared" si="13"/>
        <v>1</v>
      </c>
      <c r="C133" s="57">
        <f t="shared" si="14"/>
        <v>12</v>
      </c>
      <c r="D133" s="52">
        <v>11283</v>
      </c>
      <c r="E133" s="52" t="s">
        <v>1548</v>
      </c>
      <c r="F133" s="52" t="s">
        <v>1549</v>
      </c>
      <c r="G133" s="52" t="s">
        <v>1550</v>
      </c>
      <c r="H133" s="52" t="s">
        <v>1235</v>
      </c>
      <c r="I133" s="52" t="s">
        <v>1551</v>
      </c>
      <c r="J133" s="52" t="s">
        <v>1236</v>
      </c>
      <c r="K133" s="52" t="s">
        <v>292</v>
      </c>
      <c r="L133" s="52" t="s">
        <v>189</v>
      </c>
      <c r="M133" s="60">
        <v>2</v>
      </c>
      <c r="N133" s="57" t="str">
        <f t="shared" si="15"/>
        <v>正則</v>
      </c>
      <c r="O133" s="57"/>
    </row>
    <row r="134" spans="1:15" x14ac:dyDescent="0.2">
      <c r="A134" s="52">
        <f t="shared" si="12"/>
        <v>11360</v>
      </c>
      <c r="B134" s="52">
        <f t="shared" si="13"/>
        <v>1</v>
      </c>
      <c r="C134" s="57">
        <f t="shared" si="14"/>
        <v>13</v>
      </c>
      <c r="D134" s="52">
        <v>11360</v>
      </c>
      <c r="E134" s="52" t="s">
        <v>95</v>
      </c>
      <c r="F134" s="52" t="s">
        <v>390</v>
      </c>
      <c r="G134" s="52" t="s">
        <v>1466</v>
      </c>
      <c r="H134" s="52" t="s">
        <v>1352</v>
      </c>
      <c r="I134" s="52" t="s">
        <v>1559</v>
      </c>
      <c r="J134" s="52" t="s">
        <v>1560</v>
      </c>
      <c r="K134" s="52" t="s">
        <v>292</v>
      </c>
      <c r="L134" s="52" t="s">
        <v>1044</v>
      </c>
      <c r="M134" s="60">
        <v>3</v>
      </c>
      <c r="N134" s="57" t="str">
        <f t="shared" si="15"/>
        <v>聖心女</v>
      </c>
      <c r="O134" s="57"/>
    </row>
    <row r="135" spans="1:15" x14ac:dyDescent="0.2">
      <c r="A135" s="52">
        <f t="shared" si="12"/>
        <v>11361</v>
      </c>
      <c r="B135" s="52">
        <f t="shared" si="13"/>
        <v>1</v>
      </c>
      <c r="C135" s="57">
        <f t="shared" si="14"/>
        <v>13</v>
      </c>
      <c r="D135" s="52">
        <v>11361</v>
      </c>
      <c r="E135" s="52" t="s">
        <v>588</v>
      </c>
      <c r="F135" s="52" t="s">
        <v>732</v>
      </c>
      <c r="G135" s="52" t="s">
        <v>1561</v>
      </c>
      <c r="H135" s="52" t="s">
        <v>1562</v>
      </c>
      <c r="I135" s="52" t="s">
        <v>1563</v>
      </c>
      <c r="J135" s="52" t="s">
        <v>1564</v>
      </c>
      <c r="K135" s="52" t="s">
        <v>292</v>
      </c>
      <c r="L135" s="52" t="s">
        <v>1044</v>
      </c>
      <c r="M135" s="60">
        <v>3</v>
      </c>
      <c r="N135" s="57" t="str">
        <f t="shared" si="15"/>
        <v>聖心女</v>
      </c>
      <c r="O135" s="57"/>
    </row>
    <row r="136" spans="1:15" x14ac:dyDescent="0.2">
      <c r="A136" s="52">
        <f t="shared" si="12"/>
        <v>11372</v>
      </c>
      <c r="B136" s="52">
        <f t="shared" si="13"/>
        <v>1</v>
      </c>
      <c r="C136" s="57">
        <f t="shared" si="14"/>
        <v>13</v>
      </c>
      <c r="D136" s="57">
        <v>11372</v>
      </c>
      <c r="E136" s="57" t="s">
        <v>398</v>
      </c>
      <c r="F136" s="57" t="s">
        <v>1565</v>
      </c>
      <c r="G136" s="58" t="s">
        <v>1566</v>
      </c>
      <c r="H136" s="58" t="s">
        <v>1094</v>
      </c>
      <c r="I136" s="58" t="s">
        <v>1567</v>
      </c>
      <c r="J136" s="58" t="s">
        <v>1095</v>
      </c>
      <c r="K136" s="57" t="s">
        <v>292</v>
      </c>
      <c r="L136" s="57" t="s">
        <v>188</v>
      </c>
      <c r="M136" s="59">
        <v>2</v>
      </c>
      <c r="N136" s="57" t="str">
        <f t="shared" si="15"/>
        <v>聖心女</v>
      </c>
      <c r="O136" s="57"/>
    </row>
    <row r="137" spans="1:15" x14ac:dyDescent="0.2">
      <c r="A137" s="52">
        <f t="shared" si="12"/>
        <v>11374</v>
      </c>
      <c r="B137" s="52">
        <f t="shared" si="13"/>
        <v>1</v>
      </c>
      <c r="C137" s="57">
        <f t="shared" si="14"/>
        <v>13</v>
      </c>
      <c r="D137" s="57">
        <v>11374</v>
      </c>
      <c r="E137" s="57" t="s">
        <v>1568</v>
      </c>
      <c r="F137" s="57" t="s">
        <v>1569</v>
      </c>
      <c r="G137" s="58" t="s">
        <v>1570</v>
      </c>
      <c r="H137" s="58" t="s">
        <v>1571</v>
      </c>
      <c r="I137" s="58" t="s">
        <v>1572</v>
      </c>
      <c r="J137" s="58" t="s">
        <v>1573</v>
      </c>
      <c r="K137" s="57" t="s">
        <v>292</v>
      </c>
      <c r="L137" s="57" t="s">
        <v>188</v>
      </c>
      <c r="M137" s="59">
        <v>2</v>
      </c>
      <c r="N137" s="57" t="str">
        <f t="shared" si="15"/>
        <v>聖心女</v>
      </c>
      <c r="O137" s="57"/>
    </row>
    <row r="138" spans="1:15" x14ac:dyDescent="0.2">
      <c r="A138" s="52">
        <f t="shared" si="12"/>
        <v>11378</v>
      </c>
      <c r="B138" s="52">
        <f t="shared" si="13"/>
        <v>1</v>
      </c>
      <c r="C138" s="57">
        <f t="shared" si="14"/>
        <v>13</v>
      </c>
      <c r="D138" s="57">
        <v>11378</v>
      </c>
      <c r="E138" s="57" t="s">
        <v>3765</v>
      </c>
      <c r="F138" s="57" t="s">
        <v>3766</v>
      </c>
      <c r="G138" s="58" t="s">
        <v>3767</v>
      </c>
      <c r="H138" s="58" t="s">
        <v>3768</v>
      </c>
      <c r="I138" s="58" t="s">
        <v>3769</v>
      </c>
      <c r="J138" s="58" t="s">
        <v>3770</v>
      </c>
      <c r="K138" s="57" t="s">
        <v>292</v>
      </c>
      <c r="L138" s="57" t="s">
        <v>189</v>
      </c>
      <c r="M138" s="59">
        <v>1</v>
      </c>
      <c r="N138" s="57" t="str">
        <f t="shared" si="15"/>
        <v>聖心女</v>
      </c>
      <c r="O138" s="57"/>
    </row>
    <row r="139" spans="1:15" x14ac:dyDescent="0.2">
      <c r="A139" s="52">
        <f t="shared" si="12"/>
        <v>11401</v>
      </c>
      <c r="B139" s="52">
        <f t="shared" si="13"/>
        <v>1</v>
      </c>
      <c r="C139" s="57">
        <f t="shared" si="14"/>
        <v>14</v>
      </c>
      <c r="D139" s="57">
        <v>11401</v>
      </c>
      <c r="E139" s="57" t="s">
        <v>3771</v>
      </c>
      <c r="F139" s="57" t="s">
        <v>391</v>
      </c>
      <c r="G139" s="58" t="s">
        <v>3772</v>
      </c>
      <c r="H139" s="58" t="s">
        <v>1945</v>
      </c>
      <c r="I139" s="58" t="s">
        <v>3773</v>
      </c>
      <c r="J139" s="58" t="s">
        <v>1946</v>
      </c>
      <c r="K139" s="57" t="s">
        <v>291</v>
      </c>
      <c r="L139" s="57" t="s">
        <v>189</v>
      </c>
      <c r="M139" s="59">
        <v>1</v>
      </c>
      <c r="N139" s="57" t="str">
        <f t="shared" si="15"/>
        <v>高輪</v>
      </c>
      <c r="O139" s="57"/>
    </row>
    <row r="140" spans="1:15" x14ac:dyDescent="0.2">
      <c r="A140" s="52">
        <f t="shared" si="12"/>
        <v>11405</v>
      </c>
      <c r="B140" s="52">
        <f t="shared" si="13"/>
        <v>1</v>
      </c>
      <c r="C140" s="57">
        <f t="shared" si="14"/>
        <v>14</v>
      </c>
      <c r="D140" s="52">
        <v>11405</v>
      </c>
      <c r="E140" s="52" t="s">
        <v>666</v>
      </c>
      <c r="F140" s="52" t="s">
        <v>733</v>
      </c>
      <c r="G140" s="52" t="s">
        <v>1574</v>
      </c>
      <c r="H140" s="52" t="s">
        <v>1487</v>
      </c>
      <c r="I140" s="52" t="s">
        <v>1575</v>
      </c>
      <c r="J140" s="52" t="s">
        <v>1576</v>
      </c>
      <c r="K140" s="52" t="s">
        <v>291</v>
      </c>
      <c r="L140" s="52" t="s">
        <v>1044</v>
      </c>
      <c r="M140" s="60">
        <v>3</v>
      </c>
      <c r="N140" s="57" t="str">
        <f t="shared" si="15"/>
        <v>高輪</v>
      </c>
      <c r="O140" s="57"/>
    </row>
    <row r="141" spans="1:15" x14ac:dyDescent="0.2">
      <c r="A141" s="52">
        <f t="shared" si="12"/>
        <v>11406</v>
      </c>
      <c r="B141" s="52">
        <f t="shared" si="13"/>
        <v>1</v>
      </c>
      <c r="C141" s="57">
        <f t="shared" si="14"/>
        <v>14</v>
      </c>
      <c r="D141" s="52">
        <v>11406</v>
      </c>
      <c r="E141" s="52" t="s">
        <v>734</v>
      </c>
      <c r="F141" s="52" t="s">
        <v>735</v>
      </c>
      <c r="G141" s="52" t="s">
        <v>1577</v>
      </c>
      <c r="H141" s="52" t="s">
        <v>1578</v>
      </c>
      <c r="I141" s="52" t="s">
        <v>1579</v>
      </c>
      <c r="J141" s="52" t="s">
        <v>1580</v>
      </c>
      <c r="K141" s="52" t="s">
        <v>291</v>
      </c>
      <c r="L141" s="52" t="s">
        <v>188</v>
      </c>
      <c r="M141" s="60">
        <v>3</v>
      </c>
      <c r="N141" s="57" t="str">
        <f t="shared" si="15"/>
        <v>高輪</v>
      </c>
      <c r="O141" s="57"/>
    </row>
    <row r="142" spans="1:15" x14ac:dyDescent="0.2">
      <c r="A142" s="52">
        <f t="shared" si="12"/>
        <v>11407</v>
      </c>
      <c r="B142" s="52">
        <f t="shared" si="13"/>
        <v>1</v>
      </c>
      <c r="C142" s="57">
        <f t="shared" si="14"/>
        <v>14</v>
      </c>
      <c r="D142" s="52">
        <v>11407</v>
      </c>
      <c r="E142" s="52" t="s">
        <v>736</v>
      </c>
      <c r="F142" s="52" t="s">
        <v>737</v>
      </c>
      <c r="G142" s="52" t="s">
        <v>1581</v>
      </c>
      <c r="H142" s="52" t="s">
        <v>1582</v>
      </c>
      <c r="I142" s="52" t="s">
        <v>1583</v>
      </c>
      <c r="J142" s="52" t="s">
        <v>1584</v>
      </c>
      <c r="K142" s="52" t="s">
        <v>291</v>
      </c>
      <c r="L142" s="52" t="s">
        <v>1044</v>
      </c>
      <c r="M142" s="60">
        <v>3</v>
      </c>
      <c r="N142" s="57" t="str">
        <f t="shared" si="15"/>
        <v>高輪</v>
      </c>
      <c r="O142" s="57"/>
    </row>
    <row r="143" spans="1:15" x14ac:dyDescent="0.2">
      <c r="A143" s="52">
        <f t="shared" si="12"/>
        <v>11408</v>
      </c>
      <c r="B143" s="52">
        <f t="shared" si="13"/>
        <v>1</v>
      </c>
      <c r="C143" s="57">
        <f t="shared" si="14"/>
        <v>14</v>
      </c>
      <c r="D143" s="57">
        <v>11408</v>
      </c>
      <c r="E143" s="57" t="s">
        <v>15</v>
      </c>
      <c r="F143" s="57" t="s">
        <v>738</v>
      </c>
      <c r="G143" s="58" t="s">
        <v>1585</v>
      </c>
      <c r="H143" s="58" t="s">
        <v>1057</v>
      </c>
      <c r="I143" s="58" t="s">
        <v>1586</v>
      </c>
      <c r="J143" s="58" t="s">
        <v>1058</v>
      </c>
      <c r="K143" s="57" t="s">
        <v>291</v>
      </c>
      <c r="L143" s="57" t="s">
        <v>1044</v>
      </c>
      <c r="M143" s="59">
        <v>3</v>
      </c>
      <c r="N143" s="57" t="str">
        <f t="shared" si="15"/>
        <v>高輪</v>
      </c>
      <c r="O143" s="57"/>
    </row>
    <row r="144" spans="1:15" x14ac:dyDescent="0.2">
      <c r="A144" s="52">
        <f t="shared" si="12"/>
        <v>11409</v>
      </c>
      <c r="B144" s="52">
        <f t="shared" si="13"/>
        <v>1</v>
      </c>
      <c r="C144" s="57">
        <f t="shared" si="14"/>
        <v>14</v>
      </c>
      <c r="D144" s="57">
        <v>11409</v>
      </c>
      <c r="E144" s="57" t="s">
        <v>100</v>
      </c>
      <c r="F144" s="57" t="s">
        <v>739</v>
      </c>
      <c r="G144" s="58" t="s">
        <v>1587</v>
      </c>
      <c r="H144" s="58" t="s">
        <v>1588</v>
      </c>
      <c r="I144" s="58" t="s">
        <v>1589</v>
      </c>
      <c r="J144" s="58" t="s">
        <v>1590</v>
      </c>
      <c r="K144" s="57" t="s">
        <v>291</v>
      </c>
      <c r="L144" s="57" t="s">
        <v>1044</v>
      </c>
      <c r="M144" s="59">
        <v>3</v>
      </c>
      <c r="N144" s="57" t="str">
        <f t="shared" si="15"/>
        <v>高輪</v>
      </c>
      <c r="O144" s="57"/>
    </row>
    <row r="145" spans="1:15" x14ac:dyDescent="0.2">
      <c r="A145" s="52">
        <f t="shared" si="12"/>
        <v>11410</v>
      </c>
      <c r="B145" s="52">
        <f t="shared" si="13"/>
        <v>1</v>
      </c>
      <c r="C145" s="57">
        <f t="shared" si="14"/>
        <v>14</v>
      </c>
      <c r="D145" s="57">
        <v>11410</v>
      </c>
      <c r="E145" s="57" t="s">
        <v>740</v>
      </c>
      <c r="F145" s="57" t="s">
        <v>58</v>
      </c>
      <c r="G145" s="58" t="s">
        <v>1591</v>
      </c>
      <c r="H145" s="58" t="s">
        <v>1038</v>
      </c>
      <c r="I145" s="58" t="s">
        <v>1592</v>
      </c>
      <c r="J145" s="58" t="s">
        <v>1039</v>
      </c>
      <c r="K145" s="57" t="s">
        <v>291</v>
      </c>
      <c r="L145" s="57" t="s">
        <v>1044</v>
      </c>
      <c r="M145" s="59">
        <v>3</v>
      </c>
      <c r="N145" s="57" t="str">
        <f t="shared" si="15"/>
        <v>高輪</v>
      </c>
      <c r="O145" s="57"/>
    </row>
    <row r="146" spans="1:15" x14ac:dyDescent="0.2">
      <c r="A146" s="52">
        <f t="shared" si="12"/>
        <v>11411</v>
      </c>
      <c r="B146" s="52">
        <f t="shared" si="13"/>
        <v>1</v>
      </c>
      <c r="C146" s="57">
        <f t="shared" si="14"/>
        <v>14</v>
      </c>
      <c r="D146" s="57">
        <v>11411</v>
      </c>
      <c r="E146" s="57" t="s">
        <v>741</v>
      </c>
      <c r="F146" s="57" t="s">
        <v>742</v>
      </c>
      <c r="G146" s="58" t="s">
        <v>1593</v>
      </c>
      <c r="H146" s="58" t="s">
        <v>1594</v>
      </c>
      <c r="I146" s="58" t="s">
        <v>1595</v>
      </c>
      <c r="J146" s="58" t="s">
        <v>1596</v>
      </c>
      <c r="K146" s="57" t="s">
        <v>291</v>
      </c>
      <c r="L146" s="57" t="s">
        <v>1044</v>
      </c>
      <c r="M146" s="59">
        <v>3</v>
      </c>
      <c r="N146" s="57" t="str">
        <f t="shared" si="15"/>
        <v>高輪</v>
      </c>
      <c r="O146" s="57"/>
    </row>
    <row r="147" spans="1:15" x14ac:dyDescent="0.2">
      <c r="A147" s="52">
        <f t="shared" si="12"/>
        <v>11414</v>
      </c>
      <c r="B147" s="52">
        <f t="shared" si="13"/>
        <v>1</v>
      </c>
      <c r="C147" s="57">
        <f t="shared" si="14"/>
        <v>14</v>
      </c>
      <c r="D147" s="52">
        <v>11414</v>
      </c>
      <c r="E147" s="52" t="s">
        <v>42</v>
      </c>
      <c r="F147" s="52" t="s">
        <v>743</v>
      </c>
      <c r="G147" s="52" t="s">
        <v>1597</v>
      </c>
      <c r="H147" s="52" t="s">
        <v>1136</v>
      </c>
      <c r="I147" s="52" t="s">
        <v>1598</v>
      </c>
      <c r="J147" s="52" t="s">
        <v>1599</v>
      </c>
      <c r="K147" s="52" t="s">
        <v>291</v>
      </c>
      <c r="L147" s="52" t="s">
        <v>1044</v>
      </c>
      <c r="M147" s="60">
        <v>3</v>
      </c>
      <c r="N147" s="57" t="str">
        <f t="shared" si="15"/>
        <v>高輪</v>
      </c>
      <c r="O147" s="57"/>
    </row>
    <row r="148" spans="1:15" x14ac:dyDescent="0.2">
      <c r="A148" s="52">
        <f t="shared" si="12"/>
        <v>11415</v>
      </c>
      <c r="B148" s="52">
        <f t="shared" si="13"/>
        <v>1</v>
      </c>
      <c r="C148" s="57">
        <f t="shared" si="14"/>
        <v>14</v>
      </c>
      <c r="D148" s="52">
        <v>11415</v>
      </c>
      <c r="E148" s="52" t="s">
        <v>627</v>
      </c>
      <c r="F148" s="52" t="s">
        <v>744</v>
      </c>
      <c r="G148" s="52" t="s">
        <v>1600</v>
      </c>
      <c r="H148" s="52" t="s">
        <v>1601</v>
      </c>
      <c r="I148" s="52" t="s">
        <v>1602</v>
      </c>
      <c r="J148" s="52" t="s">
        <v>1603</v>
      </c>
      <c r="K148" s="52" t="s">
        <v>291</v>
      </c>
      <c r="L148" s="52" t="s">
        <v>1044</v>
      </c>
      <c r="M148" s="60">
        <v>3</v>
      </c>
      <c r="N148" s="57" t="str">
        <f t="shared" si="15"/>
        <v>高輪</v>
      </c>
      <c r="O148" s="57"/>
    </row>
    <row r="149" spans="1:15" x14ac:dyDescent="0.2">
      <c r="A149" s="52">
        <f t="shared" si="12"/>
        <v>11417</v>
      </c>
      <c r="B149" s="52">
        <f t="shared" si="13"/>
        <v>1</v>
      </c>
      <c r="C149" s="57">
        <f t="shared" si="14"/>
        <v>14</v>
      </c>
      <c r="D149" s="52">
        <v>11417</v>
      </c>
      <c r="E149" s="52" t="s">
        <v>745</v>
      </c>
      <c r="F149" s="52" t="s">
        <v>746</v>
      </c>
      <c r="G149" s="52" t="s">
        <v>1604</v>
      </c>
      <c r="H149" s="52" t="s">
        <v>1605</v>
      </c>
      <c r="I149" s="52" t="s">
        <v>1606</v>
      </c>
      <c r="J149" s="52" t="s">
        <v>1607</v>
      </c>
      <c r="K149" s="52" t="s">
        <v>291</v>
      </c>
      <c r="L149" s="52" t="s">
        <v>1044</v>
      </c>
      <c r="M149" s="60">
        <v>3</v>
      </c>
      <c r="N149" s="57" t="str">
        <f t="shared" si="15"/>
        <v>高輪</v>
      </c>
      <c r="O149" s="57"/>
    </row>
    <row r="150" spans="1:15" x14ac:dyDescent="0.2">
      <c r="A150" s="52">
        <f t="shared" si="12"/>
        <v>11420</v>
      </c>
      <c r="B150" s="52">
        <f t="shared" si="13"/>
        <v>1</v>
      </c>
      <c r="C150" s="57">
        <f t="shared" si="14"/>
        <v>14</v>
      </c>
      <c r="D150" s="52">
        <v>11420</v>
      </c>
      <c r="E150" s="52" t="s">
        <v>822</v>
      </c>
      <c r="F150" s="52" t="s">
        <v>1608</v>
      </c>
      <c r="G150" s="52" t="s">
        <v>1609</v>
      </c>
      <c r="H150" s="52" t="s">
        <v>1610</v>
      </c>
      <c r="I150" s="52" t="s">
        <v>1611</v>
      </c>
      <c r="J150" s="52" t="s">
        <v>1612</v>
      </c>
      <c r="K150" s="52" t="s">
        <v>291</v>
      </c>
      <c r="L150" s="52" t="s">
        <v>189</v>
      </c>
      <c r="M150" s="60">
        <v>2</v>
      </c>
      <c r="N150" s="57" t="str">
        <f t="shared" si="15"/>
        <v>高輪</v>
      </c>
      <c r="O150" s="57"/>
    </row>
    <row r="151" spans="1:15" x14ac:dyDescent="0.2">
      <c r="A151" s="52">
        <f t="shared" si="12"/>
        <v>11421</v>
      </c>
      <c r="B151" s="52">
        <f t="shared" si="13"/>
        <v>1</v>
      </c>
      <c r="C151" s="57">
        <f t="shared" si="14"/>
        <v>14</v>
      </c>
      <c r="D151" s="57">
        <v>11421</v>
      </c>
      <c r="E151" s="57" t="s">
        <v>1613</v>
      </c>
      <c r="F151" s="57" t="s">
        <v>1614</v>
      </c>
      <c r="G151" s="58" t="s">
        <v>1613</v>
      </c>
      <c r="H151" s="58" t="s">
        <v>1245</v>
      </c>
      <c r="I151" s="58" t="s">
        <v>1615</v>
      </c>
      <c r="J151" s="58" t="s">
        <v>1246</v>
      </c>
      <c r="K151" s="57" t="s">
        <v>291</v>
      </c>
      <c r="L151" s="57" t="s">
        <v>188</v>
      </c>
      <c r="M151" s="59">
        <v>2</v>
      </c>
      <c r="N151" s="57" t="str">
        <f t="shared" si="15"/>
        <v>高輪</v>
      </c>
      <c r="O151" s="57"/>
    </row>
    <row r="152" spans="1:15" x14ac:dyDescent="0.2">
      <c r="A152" s="52">
        <f t="shared" si="12"/>
        <v>11422</v>
      </c>
      <c r="B152" s="52">
        <f t="shared" si="13"/>
        <v>1</v>
      </c>
      <c r="C152" s="57">
        <f t="shared" si="14"/>
        <v>14</v>
      </c>
      <c r="D152" s="57">
        <v>11422</v>
      </c>
      <c r="E152" s="57" t="s">
        <v>1616</v>
      </c>
      <c r="F152" s="57" t="s">
        <v>1617</v>
      </c>
      <c r="G152" s="58" t="s">
        <v>1618</v>
      </c>
      <c r="H152" s="58" t="s">
        <v>1487</v>
      </c>
      <c r="I152" s="58" t="s">
        <v>1619</v>
      </c>
      <c r="J152" s="58" t="s">
        <v>1576</v>
      </c>
      <c r="K152" s="57" t="s">
        <v>291</v>
      </c>
      <c r="L152" s="57" t="s">
        <v>188</v>
      </c>
      <c r="M152" s="59">
        <v>2</v>
      </c>
      <c r="N152" s="57" t="str">
        <f t="shared" si="15"/>
        <v>高輪</v>
      </c>
      <c r="O152" s="57"/>
    </row>
    <row r="153" spans="1:15" x14ac:dyDescent="0.2">
      <c r="A153" s="52">
        <f t="shared" si="12"/>
        <v>11423</v>
      </c>
      <c r="B153" s="52">
        <f t="shared" si="13"/>
        <v>1</v>
      </c>
      <c r="C153" s="57">
        <f t="shared" si="14"/>
        <v>14</v>
      </c>
      <c r="D153" s="52">
        <v>11423</v>
      </c>
      <c r="E153" s="52" t="s">
        <v>1620</v>
      </c>
      <c r="F153" s="52" t="s">
        <v>689</v>
      </c>
      <c r="G153" s="52" t="s">
        <v>1621</v>
      </c>
      <c r="H153" s="52" t="s">
        <v>1038</v>
      </c>
      <c r="I153" s="52" t="s">
        <v>1622</v>
      </c>
      <c r="J153" s="52" t="s">
        <v>1039</v>
      </c>
      <c r="K153" s="52" t="s">
        <v>291</v>
      </c>
      <c r="L153" s="52" t="s">
        <v>188</v>
      </c>
      <c r="M153" s="60">
        <v>2</v>
      </c>
      <c r="N153" s="57" t="str">
        <f t="shared" si="15"/>
        <v>高輪</v>
      </c>
      <c r="O153" s="57"/>
    </row>
    <row r="154" spans="1:15" x14ac:dyDescent="0.2">
      <c r="A154" s="52">
        <f t="shared" si="12"/>
        <v>11424</v>
      </c>
      <c r="B154" s="52">
        <f t="shared" si="13"/>
        <v>1</v>
      </c>
      <c r="C154" s="57">
        <f t="shared" si="14"/>
        <v>14</v>
      </c>
      <c r="D154" s="52">
        <v>11424</v>
      </c>
      <c r="E154" s="52" t="s">
        <v>22</v>
      </c>
      <c r="F154" s="52" t="s">
        <v>1623</v>
      </c>
      <c r="G154" s="52" t="s">
        <v>1085</v>
      </c>
      <c r="H154" s="52" t="s">
        <v>1624</v>
      </c>
      <c r="I154" s="52" t="s">
        <v>1625</v>
      </c>
      <c r="J154" s="52" t="s">
        <v>1626</v>
      </c>
      <c r="K154" s="52" t="s">
        <v>291</v>
      </c>
      <c r="L154" s="52" t="s">
        <v>189</v>
      </c>
      <c r="M154" s="60">
        <v>2</v>
      </c>
      <c r="N154" s="57" t="str">
        <f t="shared" si="15"/>
        <v>高輪</v>
      </c>
      <c r="O154" s="57"/>
    </row>
    <row r="155" spans="1:15" x14ac:dyDescent="0.2">
      <c r="A155" s="52">
        <f t="shared" si="12"/>
        <v>11425</v>
      </c>
      <c r="B155" s="52">
        <f t="shared" si="13"/>
        <v>1</v>
      </c>
      <c r="C155" s="57">
        <f t="shared" si="14"/>
        <v>14</v>
      </c>
      <c r="D155" s="52">
        <v>11425</v>
      </c>
      <c r="E155" s="52" t="s">
        <v>596</v>
      </c>
      <c r="F155" s="52" t="s">
        <v>1627</v>
      </c>
      <c r="G155" s="52" t="s">
        <v>1295</v>
      </c>
      <c r="H155" s="52" t="s">
        <v>1628</v>
      </c>
      <c r="I155" s="52" t="s">
        <v>1296</v>
      </c>
      <c r="J155" s="52" t="s">
        <v>1629</v>
      </c>
      <c r="K155" s="52" t="s">
        <v>291</v>
      </c>
      <c r="L155" s="52" t="s">
        <v>188</v>
      </c>
      <c r="M155" s="60">
        <v>2</v>
      </c>
      <c r="N155" s="57" t="str">
        <f t="shared" si="15"/>
        <v>高輪</v>
      </c>
      <c r="O155" s="57"/>
    </row>
    <row r="156" spans="1:15" x14ac:dyDescent="0.2">
      <c r="A156" s="52">
        <f t="shared" si="12"/>
        <v>11427</v>
      </c>
      <c r="B156" s="52">
        <f t="shared" si="13"/>
        <v>1</v>
      </c>
      <c r="C156" s="57">
        <f t="shared" si="14"/>
        <v>14</v>
      </c>
      <c r="D156" s="52">
        <v>11427</v>
      </c>
      <c r="E156" s="52" t="s">
        <v>1632</v>
      </c>
      <c r="F156" s="52" t="s">
        <v>1633</v>
      </c>
      <c r="G156" s="52" t="s">
        <v>1634</v>
      </c>
      <c r="H156" s="52" t="s">
        <v>1635</v>
      </c>
      <c r="I156" s="52" t="s">
        <v>1636</v>
      </c>
      <c r="J156" s="52" t="s">
        <v>1637</v>
      </c>
      <c r="K156" s="52" t="s">
        <v>291</v>
      </c>
      <c r="L156" s="52" t="s">
        <v>188</v>
      </c>
      <c r="M156" s="60">
        <v>2</v>
      </c>
      <c r="N156" s="57" t="str">
        <f t="shared" si="15"/>
        <v>高輪</v>
      </c>
      <c r="O156" s="57"/>
    </row>
    <row r="157" spans="1:15" x14ac:dyDescent="0.2">
      <c r="A157" s="52">
        <f t="shared" si="12"/>
        <v>11428</v>
      </c>
      <c r="B157" s="52">
        <f t="shared" si="13"/>
        <v>1</v>
      </c>
      <c r="C157" s="57">
        <f t="shared" si="14"/>
        <v>14</v>
      </c>
      <c r="D157" s="52">
        <v>11428</v>
      </c>
      <c r="E157" s="52" t="s">
        <v>37</v>
      </c>
      <c r="F157" s="52" t="s">
        <v>1638</v>
      </c>
      <c r="G157" s="52" t="s">
        <v>1639</v>
      </c>
      <c r="H157" s="52" t="s">
        <v>1640</v>
      </c>
      <c r="I157" s="52" t="s">
        <v>1641</v>
      </c>
      <c r="J157" s="52" t="s">
        <v>1642</v>
      </c>
      <c r="K157" s="52" t="s">
        <v>291</v>
      </c>
      <c r="L157" s="52" t="s">
        <v>189</v>
      </c>
      <c r="M157" s="60">
        <v>2</v>
      </c>
      <c r="N157" s="57" t="str">
        <f t="shared" si="15"/>
        <v>高輪</v>
      </c>
      <c r="O157" s="57"/>
    </row>
    <row r="158" spans="1:15" x14ac:dyDescent="0.2">
      <c r="A158" s="52">
        <f t="shared" si="12"/>
        <v>11429</v>
      </c>
      <c r="B158" s="52">
        <f t="shared" si="13"/>
        <v>1</v>
      </c>
      <c r="C158" s="57">
        <f t="shared" si="14"/>
        <v>14</v>
      </c>
      <c r="D158" s="52">
        <v>11429</v>
      </c>
      <c r="E158" s="52" t="s">
        <v>1643</v>
      </c>
      <c r="F158" s="52" t="s">
        <v>951</v>
      </c>
      <c r="G158" s="52" t="s">
        <v>1644</v>
      </c>
      <c r="H158" s="52" t="s">
        <v>1506</v>
      </c>
      <c r="I158" s="52" t="s">
        <v>1645</v>
      </c>
      <c r="J158" s="52" t="s">
        <v>1508</v>
      </c>
      <c r="K158" s="52" t="s">
        <v>291</v>
      </c>
      <c r="L158" s="52" t="s">
        <v>188</v>
      </c>
      <c r="M158" s="60">
        <v>2</v>
      </c>
      <c r="N158" s="57" t="str">
        <f t="shared" si="15"/>
        <v>高輪</v>
      </c>
      <c r="O158" s="57"/>
    </row>
    <row r="159" spans="1:15" x14ac:dyDescent="0.2">
      <c r="A159" s="52">
        <f t="shared" si="12"/>
        <v>11430</v>
      </c>
      <c r="B159" s="52">
        <f t="shared" si="13"/>
        <v>1</v>
      </c>
      <c r="C159" s="57">
        <f t="shared" si="14"/>
        <v>14</v>
      </c>
      <c r="D159" s="57">
        <v>11430</v>
      </c>
      <c r="E159" s="57" t="s">
        <v>447</v>
      </c>
      <c r="F159" s="57" t="s">
        <v>1646</v>
      </c>
      <c r="G159" s="58" t="s">
        <v>1647</v>
      </c>
      <c r="H159" s="58" t="s">
        <v>1045</v>
      </c>
      <c r="I159" s="58" t="s">
        <v>1648</v>
      </c>
      <c r="J159" s="58" t="s">
        <v>1297</v>
      </c>
      <c r="K159" s="57" t="s">
        <v>291</v>
      </c>
      <c r="L159" s="57" t="s">
        <v>188</v>
      </c>
      <c r="M159" s="59">
        <v>2</v>
      </c>
      <c r="N159" s="57" t="str">
        <f t="shared" si="15"/>
        <v>高輪</v>
      </c>
      <c r="O159" s="57"/>
    </row>
    <row r="160" spans="1:15" x14ac:dyDescent="0.2">
      <c r="A160" s="52">
        <f t="shared" si="12"/>
        <v>11431</v>
      </c>
      <c r="B160" s="52">
        <f t="shared" si="13"/>
        <v>1</v>
      </c>
      <c r="C160" s="57">
        <f t="shared" si="14"/>
        <v>14</v>
      </c>
      <c r="D160" s="57">
        <v>11431</v>
      </c>
      <c r="E160" s="57" t="s">
        <v>1649</v>
      </c>
      <c r="F160" s="57" t="s">
        <v>1650</v>
      </c>
      <c r="G160" s="58" t="s">
        <v>1651</v>
      </c>
      <c r="H160" s="58" t="s">
        <v>1652</v>
      </c>
      <c r="I160" s="58" t="s">
        <v>1653</v>
      </c>
      <c r="J160" s="58" t="s">
        <v>1654</v>
      </c>
      <c r="K160" s="57" t="s">
        <v>291</v>
      </c>
      <c r="L160" s="57" t="s">
        <v>188</v>
      </c>
      <c r="M160" s="59">
        <v>2</v>
      </c>
      <c r="N160" s="57" t="str">
        <f t="shared" si="15"/>
        <v>高輪</v>
      </c>
      <c r="O160" s="57"/>
    </row>
    <row r="161" spans="1:15" x14ac:dyDescent="0.2">
      <c r="A161" s="52">
        <f t="shared" si="12"/>
        <v>11432</v>
      </c>
      <c r="B161" s="52">
        <f t="shared" si="13"/>
        <v>1</v>
      </c>
      <c r="C161" s="57">
        <f t="shared" si="14"/>
        <v>14</v>
      </c>
      <c r="D161" s="57">
        <v>11432</v>
      </c>
      <c r="E161" s="57" t="s">
        <v>1655</v>
      </c>
      <c r="F161" s="57" t="s">
        <v>1656</v>
      </c>
      <c r="G161" s="58" t="s">
        <v>1657</v>
      </c>
      <c r="H161" s="58" t="s">
        <v>1658</v>
      </c>
      <c r="I161" s="58" t="s">
        <v>1659</v>
      </c>
      <c r="J161" s="58" t="s">
        <v>1660</v>
      </c>
      <c r="K161" s="57" t="s">
        <v>291</v>
      </c>
      <c r="L161" s="57" t="s">
        <v>188</v>
      </c>
      <c r="M161" s="59">
        <v>2</v>
      </c>
      <c r="N161" s="57" t="str">
        <f t="shared" si="15"/>
        <v>高輪</v>
      </c>
      <c r="O161" s="57"/>
    </row>
    <row r="162" spans="1:15" x14ac:dyDescent="0.2">
      <c r="A162" s="52">
        <f t="shared" si="12"/>
        <v>11433</v>
      </c>
      <c r="B162" s="52">
        <f t="shared" si="13"/>
        <v>1</v>
      </c>
      <c r="C162" s="57">
        <f t="shared" si="14"/>
        <v>14</v>
      </c>
      <c r="D162" s="57">
        <v>11433</v>
      </c>
      <c r="E162" s="57" t="s">
        <v>3516</v>
      </c>
      <c r="F162" s="57" t="s">
        <v>3517</v>
      </c>
      <c r="G162" s="58" t="s">
        <v>3518</v>
      </c>
      <c r="H162" s="58" t="s">
        <v>1775</v>
      </c>
      <c r="I162" s="58" t="s">
        <v>3519</v>
      </c>
      <c r="J162" s="58" t="s">
        <v>1776</v>
      </c>
      <c r="K162" s="57" t="s">
        <v>291</v>
      </c>
      <c r="L162" s="57" t="s">
        <v>188</v>
      </c>
      <c r="M162" s="59">
        <v>2</v>
      </c>
      <c r="N162" s="57" t="str">
        <f t="shared" si="15"/>
        <v>高輪</v>
      </c>
      <c r="O162" s="57"/>
    </row>
    <row r="163" spans="1:15" x14ac:dyDescent="0.2">
      <c r="A163" s="52">
        <f t="shared" si="12"/>
        <v>11434</v>
      </c>
      <c r="B163" s="52">
        <f t="shared" si="13"/>
        <v>1</v>
      </c>
      <c r="C163" s="57">
        <f t="shared" si="14"/>
        <v>14</v>
      </c>
      <c r="D163" s="57">
        <v>11434</v>
      </c>
      <c r="E163" s="57" t="s">
        <v>26</v>
      </c>
      <c r="F163" s="57" t="s">
        <v>3774</v>
      </c>
      <c r="G163" s="58" t="s">
        <v>1466</v>
      </c>
      <c r="H163" s="58" t="s">
        <v>2449</v>
      </c>
      <c r="I163" s="58" t="s">
        <v>1559</v>
      </c>
      <c r="J163" s="58" t="s">
        <v>2450</v>
      </c>
      <c r="K163" s="57" t="s">
        <v>291</v>
      </c>
      <c r="L163" s="57" t="s">
        <v>189</v>
      </c>
      <c r="M163" s="59">
        <v>1</v>
      </c>
      <c r="N163" s="57" t="str">
        <f t="shared" si="15"/>
        <v>高輪</v>
      </c>
      <c r="O163" s="57"/>
    </row>
    <row r="164" spans="1:15" x14ac:dyDescent="0.2">
      <c r="A164" s="52">
        <f t="shared" si="12"/>
        <v>11435</v>
      </c>
      <c r="B164" s="52">
        <f t="shared" si="13"/>
        <v>1</v>
      </c>
      <c r="C164" s="57">
        <f t="shared" si="14"/>
        <v>14</v>
      </c>
      <c r="D164" s="57">
        <v>11435</v>
      </c>
      <c r="E164" s="57" t="s">
        <v>3775</v>
      </c>
      <c r="F164" s="57" t="s">
        <v>3776</v>
      </c>
      <c r="G164" s="58" t="s">
        <v>3777</v>
      </c>
      <c r="H164" s="58" t="s">
        <v>3778</v>
      </c>
      <c r="I164" s="58" t="s">
        <v>3779</v>
      </c>
      <c r="J164" s="58" t="s">
        <v>3780</v>
      </c>
      <c r="K164" s="57" t="s">
        <v>291</v>
      </c>
      <c r="L164" s="57" t="s">
        <v>189</v>
      </c>
      <c r="M164" s="59">
        <v>1</v>
      </c>
      <c r="N164" s="57" t="str">
        <f t="shared" si="15"/>
        <v>高輪</v>
      </c>
      <c r="O164" s="57"/>
    </row>
    <row r="165" spans="1:15" x14ac:dyDescent="0.2">
      <c r="A165" s="52">
        <f t="shared" si="12"/>
        <v>11436</v>
      </c>
      <c r="B165" s="52">
        <f t="shared" si="13"/>
        <v>1</v>
      </c>
      <c r="C165" s="57">
        <f t="shared" si="14"/>
        <v>14</v>
      </c>
      <c r="D165" s="57">
        <v>11436</v>
      </c>
      <c r="E165" s="57" t="s">
        <v>3781</v>
      </c>
      <c r="F165" s="57" t="s">
        <v>645</v>
      </c>
      <c r="G165" s="58" t="s">
        <v>2165</v>
      </c>
      <c r="H165" s="58" t="s">
        <v>1018</v>
      </c>
      <c r="I165" s="58" t="s">
        <v>3782</v>
      </c>
      <c r="J165" s="58" t="s">
        <v>1020</v>
      </c>
      <c r="K165" s="57" t="s">
        <v>291</v>
      </c>
      <c r="L165" s="57" t="s">
        <v>189</v>
      </c>
      <c r="M165" s="59">
        <v>1</v>
      </c>
      <c r="N165" s="57" t="str">
        <f t="shared" si="15"/>
        <v>高輪</v>
      </c>
      <c r="O165" s="57"/>
    </row>
    <row r="166" spans="1:15" x14ac:dyDescent="0.2">
      <c r="A166" s="52">
        <f t="shared" si="12"/>
        <v>11437</v>
      </c>
      <c r="B166" s="52">
        <f t="shared" si="13"/>
        <v>1</v>
      </c>
      <c r="C166" s="57">
        <f t="shared" si="14"/>
        <v>14</v>
      </c>
      <c r="D166" s="57">
        <v>11437</v>
      </c>
      <c r="E166" s="57" t="s">
        <v>3783</v>
      </c>
      <c r="F166" s="57" t="s">
        <v>3196</v>
      </c>
      <c r="G166" s="58" t="s">
        <v>3784</v>
      </c>
      <c r="H166" s="58" t="s">
        <v>3197</v>
      </c>
      <c r="I166" s="58" t="s">
        <v>3785</v>
      </c>
      <c r="J166" s="58" t="s">
        <v>3198</v>
      </c>
      <c r="K166" s="57" t="s">
        <v>291</v>
      </c>
      <c r="L166" s="57" t="s">
        <v>189</v>
      </c>
      <c r="M166" s="59">
        <v>1</v>
      </c>
      <c r="N166" s="57" t="str">
        <f t="shared" si="15"/>
        <v>高輪</v>
      </c>
      <c r="O166" s="57"/>
    </row>
    <row r="167" spans="1:15" x14ac:dyDescent="0.2">
      <c r="A167" s="52">
        <f t="shared" si="12"/>
        <v>11438</v>
      </c>
      <c r="B167" s="52">
        <f t="shared" si="13"/>
        <v>1</v>
      </c>
      <c r="C167" s="57">
        <f t="shared" si="14"/>
        <v>14</v>
      </c>
      <c r="D167" s="57">
        <v>11438</v>
      </c>
      <c r="E167" s="57" t="s">
        <v>494</v>
      </c>
      <c r="F167" s="57" t="s">
        <v>3786</v>
      </c>
      <c r="G167" s="58" t="s">
        <v>2408</v>
      </c>
      <c r="H167" s="58" t="s">
        <v>3787</v>
      </c>
      <c r="I167" s="58" t="s">
        <v>2409</v>
      </c>
      <c r="J167" s="58" t="s">
        <v>3788</v>
      </c>
      <c r="K167" s="57" t="s">
        <v>291</v>
      </c>
      <c r="L167" s="57" t="s">
        <v>189</v>
      </c>
      <c r="M167" s="59">
        <v>1</v>
      </c>
      <c r="N167" s="57" t="str">
        <f t="shared" si="15"/>
        <v>高輪</v>
      </c>
      <c r="O167" s="57"/>
    </row>
    <row r="168" spans="1:15" x14ac:dyDescent="0.2">
      <c r="A168" s="52">
        <f t="shared" si="12"/>
        <v>11439</v>
      </c>
      <c r="B168" s="52">
        <f t="shared" si="13"/>
        <v>1</v>
      </c>
      <c r="C168" s="57">
        <f t="shared" si="14"/>
        <v>14</v>
      </c>
      <c r="D168" s="57">
        <v>11439</v>
      </c>
      <c r="E168" s="57" t="s">
        <v>2571</v>
      </c>
      <c r="F168" s="57" t="s">
        <v>393</v>
      </c>
      <c r="G168" s="58" t="s">
        <v>2573</v>
      </c>
      <c r="H168" s="58" t="s">
        <v>1237</v>
      </c>
      <c r="I168" s="58" t="s">
        <v>2574</v>
      </c>
      <c r="J168" s="58" t="s">
        <v>1238</v>
      </c>
      <c r="K168" s="57" t="s">
        <v>291</v>
      </c>
      <c r="L168" s="57" t="s">
        <v>189</v>
      </c>
      <c r="M168" s="59">
        <v>1</v>
      </c>
      <c r="N168" s="57" t="str">
        <f t="shared" si="15"/>
        <v>高輪</v>
      </c>
      <c r="O168" s="57"/>
    </row>
    <row r="169" spans="1:15" x14ac:dyDescent="0.2">
      <c r="A169" s="52">
        <f t="shared" si="12"/>
        <v>11440</v>
      </c>
      <c r="B169" s="52">
        <f t="shared" si="13"/>
        <v>1</v>
      </c>
      <c r="C169" s="57">
        <f t="shared" si="14"/>
        <v>14</v>
      </c>
      <c r="D169" s="52">
        <v>11440</v>
      </c>
      <c r="E169" s="52" t="s">
        <v>627</v>
      </c>
      <c r="F169" s="52" t="s">
        <v>3789</v>
      </c>
      <c r="G169" s="52" t="s">
        <v>1600</v>
      </c>
      <c r="H169" s="52" t="s">
        <v>3790</v>
      </c>
      <c r="I169" s="52" t="s">
        <v>1602</v>
      </c>
      <c r="J169" s="52" t="s">
        <v>3791</v>
      </c>
      <c r="K169" s="52" t="s">
        <v>291</v>
      </c>
      <c r="L169" s="52" t="s">
        <v>189</v>
      </c>
      <c r="M169" s="60">
        <v>1</v>
      </c>
      <c r="N169" s="57" t="str">
        <f t="shared" si="15"/>
        <v>高輪</v>
      </c>
      <c r="O169" s="57"/>
    </row>
    <row r="170" spans="1:15" x14ac:dyDescent="0.2">
      <c r="A170" s="52">
        <f t="shared" si="12"/>
        <v>11441</v>
      </c>
      <c r="B170" s="52">
        <f t="shared" si="13"/>
        <v>1</v>
      </c>
      <c r="C170" s="57">
        <f t="shared" si="14"/>
        <v>14</v>
      </c>
      <c r="D170" s="52">
        <v>11441</v>
      </c>
      <c r="E170" s="52" t="s">
        <v>39</v>
      </c>
      <c r="F170" s="52" t="s">
        <v>3659</v>
      </c>
      <c r="G170" s="52" t="s">
        <v>1332</v>
      </c>
      <c r="H170" s="52" t="s">
        <v>3661</v>
      </c>
      <c r="I170" s="52" t="s">
        <v>1333</v>
      </c>
      <c r="J170" s="52" t="s">
        <v>3663</v>
      </c>
      <c r="K170" s="52" t="s">
        <v>291</v>
      </c>
      <c r="L170" s="52" t="s">
        <v>189</v>
      </c>
      <c r="M170" s="60">
        <v>1</v>
      </c>
      <c r="N170" s="57" t="str">
        <f t="shared" si="15"/>
        <v>高輪</v>
      </c>
      <c r="O170" s="57"/>
    </row>
    <row r="171" spans="1:15" x14ac:dyDescent="0.2">
      <c r="A171" s="52">
        <f t="shared" si="12"/>
        <v>11442</v>
      </c>
      <c r="B171" s="52">
        <f t="shared" si="13"/>
        <v>1</v>
      </c>
      <c r="C171" s="57">
        <f t="shared" si="14"/>
        <v>14</v>
      </c>
      <c r="D171" s="52">
        <v>11442</v>
      </c>
      <c r="E171" s="52" t="s">
        <v>3792</v>
      </c>
      <c r="F171" s="52" t="s">
        <v>3793</v>
      </c>
      <c r="G171" s="52" t="s">
        <v>3794</v>
      </c>
      <c r="H171" s="52" t="s">
        <v>1306</v>
      </c>
      <c r="I171" s="52" t="s">
        <v>3795</v>
      </c>
      <c r="J171" s="52" t="s">
        <v>1307</v>
      </c>
      <c r="K171" s="52" t="s">
        <v>291</v>
      </c>
      <c r="L171" s="52" t="s">
        <v>189</v>
      </c>
      <c r="M171" s="60">
        <v>1</v>
      </c>
      <c r="N171" s="57" t="str">
        <f t="shared" si="15"/>
        <v>高輪</v>
      </c>
      <c r="O171" s="57"/>
    </row>
    <row r="172" spans="1:15" x14ac:dyDescent="0.2">
      <c r="A172" s="52">
        <f t="shared" si="12"/>
        <v>11443</v>
      </c>
      <c r="B172" s="52">
        <f t="shared" si="13"/>
        <v>1</v>
      </c>
      <c r="C172" s="57">
        <f t="shared" si="14"/>
        <v>14</v>
      </c>
      <c r="D172" s="52">
        <v>11443</v>
      </c>
      <c r="E172" s="52" t="s">
        <v>2971</v>
      </c>
      <c r="F172" s="52" t="s">
        <v>924</v>
      </c>
      <c r="G172" s="52" t="s">
        <v>2972</v>
      </c>
      <c r="H172" s="52" t="s">
        <v>1890</v>
      </c>
      <c r="I172" s="52" t="s">
        <v>2973</v>
      </c>
      <c r="J172" s="52" t="s">
        <v>1892</v>
      </c>
      <c r="K172" s="52" t="s">
        <v>291</v>
      </c>
      <c r="L172" s="52" t="s">
        <v>189</v>
      </c>
      <c r="M172" s="60">
        <v>1</v>
      </c>
      <c r="N172" s="57" t="str">
        <f t="shared" si="15"/>
        <v>高輪</v>
      </c>
      <c r="O172" s="57"/>
    </row>
    <row r="173" spans="1:15" x14ac:dyDescent="0.2">
      <c r="A173" s="52">
        <f t="shared" si="12"/>
        <v>11445</v>
      </c>
      <c r="B173" s="52">
        <f t="shared" si="13"/>
        <v>1</v>
      </c>
      <c r="C173" s="57">
        <f t="shared" si="14"/>
        <v>14</v>
      </c>
      <c r="D173" s="52">
        <v>11445</v>
      </c>
      <c r="E173" s="52" t="s">
        <v>719</v>
      </c>
      <c r="F173" s="52" t="s">
        <v>3796</v>
      </c>
      <c r="G173" s="52" t="s">
        <v>1345</v>
      </c>
      <c r="H173" s="52" t="s">
        <v>3797</v>
      </c>
      <c r="I173" s="52" t="s">
        <v>1346</v>
      </c>
      <c r="J173" s="52" t="s">
        <v>3798</v>
      </c>
      <c r="K173" s="52" t="s">
        <v>291</v>
      </c>
      <c r="L173" s="52" t="s">
        <v>189</v>
      </c>
      <c r="M173" s="60">
        <v>1</v>
      </c>
      <c r="N173" s="57" t="str">
        <f t="shared" si="15"/>
        <v>高輪</v>
      </c>
      <c r="O173" s="57"/>
    </row>
    <row r="174" spans="1:15" x14ac:dyDescent="0.2">
      <c r="A174" s="52">
        <f t="shared" si="12"/>
        <v>11446</v>
      </c>
      <c r="B174" s="52">
        <f t="shared" si="13"/>
        <v>1</v>
      </c>
      <c r="C174" s="57">
        <f t="shared" si="14"/>
        <v>14</v>
      </c>
      <c r="D174" s="57">
        <v>11446</v>
      </c>
      <c r="E174" s="57" t="s">
        <v>581</v>
      </c>
      <c r="F174" s="57" t="s">
        <v>3799</v>
      </c>
      <c r="G174" s="58" t="s">
        <v>1764</v>
      </c>
      <c r="H174" s="58" t="s">
        <v>2200</v>
      </c>
      <c r="I174" s="58" t="s">
        <v>1766</v>
      </c>
      <c r="J174" s="58" t="s">
        <v>2202</v>
      </c>
      <c r="K174" s="57" t="s">
        <v>291</v>
      </c>
      <c r="L174" s="57" t="s">
        <v>189</v>
      </c>
      <c r="M174" s="59">
        <v>1</v>
      </c>
      <c r="N174" s="57" t="str">
        <f t="shared" si="15"/>
        <v>高輪</v>
      </c>
      <c r="O174" s="57"/>
    </row>
    <row r="175" spans="1:15" x14ac:dyDescent="0.2">
      <c r="A175" s="52">
        <f t="shared" si="12"/>
        <v>11447</v>
      </c>
      <c r="B175" s="52">
        <f t="shared" si="13"/>
        <v>1</v>
      </c>
      <c r="C175" s="57">
        <f t="shared" si="14"/>
        <v>14</v>
      </c>
      <c r="D175" s="57">
        <v>11447</v>
      </c>
      <c r="E175" s="57" t="s">
        <v>3800</v>
      </c>
      <c r="F175" s="57" t="s">
        <v>3801</v>
      </c>
      <c r="G175" s="58" t="s">
        <v>3802</v>
      </c>
      <c r="H175" s="58" t="s">
        <v>3803</v>
      </c>
      <c r="I175" s="58" t="s">
        <v>3804</v>
      </c>
      <c r="J175" s="58" t="s">
        <v>3805</v>
      </c>
      <c r="K175" s="57" t="s">
        <v>291</v>
      </c>
      <c r="L175" s="57" t="s">
        <v>185</v>
      </c>
      <c r="M175" s="59">
        <v>1</v>
      </c>
      <c r="N175" s="57" t="str">
        <f t="shared" si="15"/>
        <v>高輪</v>
      </c>
      <c r="O175" s="57"/>
    </row>
    <row r="176" spans="1:15" x14ac:dyDescent="0.2">
      <c r="A176" s="52">
        <f t="shared" si="12"/>
        <v>11448</v>
      </c>
      <c r="B176" s="52">
        <f t="shared" si="13"/>
        <v>1</v>
      </c>
      <c r="C176" s="57">
        <f t="shared" si="14"/>
        <v>14</v>
      </c>
      <c r="D176" s="57">
        <v>11448</v>
      </c>
      <c r="E176" s="57" t="s">
        <v>42</v>
      </c>
      <c r="F176" s="57" t="s">
        <v>3806</v>
      </c>
      <c r="G176" s="58" t="s">
        <v>1597</v>
      </c>
      <c r="H176" s="58" t="s">
        <v>2348</v>
      </c>
      <c r="I176" s="58" t="s">
        <v>1598</v>
      </c>
      <c r="J176" s="58" t="s">
        <v>2388</v>
      </c>
      <c r="K176" s="57" t="s">
        <v>291</v>
      </c>
      <c r="L176" s="57" t="s">
        <v>185</v>
      </c>
      <c r="M176" s="59">
        <v>1</v>
      </c>
      <c r="N176" s="57" t="str">
        <f t="shared" si="15"/>
        <v>高輪</v>
      </c>
      <c r="O176" s="57"/>
    </row>
    <row r="177" spans="1:15" x14ac:dyDescent="0.2">
      <c r="A177" s="52">
        <f t="shared" si="12"/>
        <v>11449</v>
      </c>
      <c r="B177" s="52">
        <f t="shared" si="13"/>
        <v>1</v>
      </c>
      <c r="C177" s="57">
        <f t="shared" si="14"/>
        <v>14</v>
      </c>
      <c r="D177" s="57">
        <v>11449</v>
      </c>
      <c r="E177" s="57" t="s">
        <v>483</v>
      </c>
      <c r="F177" s="57" t="s">
        <v>583</v>
      </c>
      <c r="G177" s="58" t="s">
        <v>1665</v>
      </c>
      <c r="H177" s="58" t="s">
        <v>1451</v>
      </c>
      <c r="I177" s="58" t="s">
        <v>1666</v>
      </c>
      <c r="J177" s="58" t="s">
        <v>1667</v>
      </c>
      <c r="K177" s="57" t="s">
        <v>291</v>
      </c>
      <c r="L177" s="57" t="s">
        <v>1044</v>
      </c>
      <c r="M177" s="59">
        <v>3</v>
      </c>
      <c r="N177" s="57" t="str">
        <f t="shared" si="15"/>
        <v>高輪</v>
      </c>
      <c r="O177" s="57"/>
    </row>
    <row r="178" spans="1:15" x14ac:dyDescent="0.2">
      <c r="A178" s="52">
        <f t="shared" si="12"/>
        <v>11501</v>
      </c>
      <c r="B178" s="52">
        <f t="shared" si="13"/>
        <v>1</v>
      </c>
      <c r="C178" s="57">
        <f t="shared" si="14"/>
        <v>15</v>
      </c>
      <c r="D178" s="57">
        <v>11501</v>
      </c>
      <c r="E178" s="57" t="s">
        <v>46</v>
      </c>
      <c r="F178" s="57" t="s">
        <v>1668</v>
      </c>
      <c r="G178" s="58" t="s">
        <v>1440</v>
      </c>
      <c r="H178" s="58" t="s">
        <v>1669</v>
      </c>
      <c r="I178" s="58" t="s">
        <v>1441</v>
      </c>
      <c r="J178" s="58" t="s">
        <v>3807</v>
      </c>
      <c r="K178" s="57" t="s">
        <v>291</v>
      </c>
      <c r="L178" s="57" t="s">
        <v>188</v>
      </c>
      <c r="M178" s="59">
        <v>2</v>
      </c>
      <c r="N178" s="57" t="str">
        <f t="shared" si="15"/>
        <v>東海大高輪台</v>
      </c>
      <c r="O178" s="57"/>
    </row>
    <row r="179" spans="1:15" x14ac:dyDescent="0.2">
      <c r="A179" s="52">
        <f t="shared" si="12"/>
        <v>11502</v>
      </c>
      <c r="B179" s="52">
        <f t="shared" si="13"/>
        <v>1</v>
      </c>
      <c r="C179" s="57">
        <f t="shared" si="14"/>
        <v>15</v>
      </c>
      <c r="D179" s="57">
        <v>11502</v>
      </c>
      <c r="E179" s="57" t="s">
        <v>1671</v>
      </c>
      <c r="F179" s="57" t="s">
        <v>1672</v>
      </c>
      <c r="G179" s="58" t="s">
        <v>1673</v>
      </c>
      <c r="H179" s="58" t="s">
        <v>1674</v>
      </c>
      <c r="I179" s="58" t="s">
        <v>1675</v>
      </c>
      <c r="J179" s="58" t="s">
        <v>1676</v>
      </c>
      <c r="K179" s="57" t="s">
        <v>291</v>
      </c>
      <c r="L179" s="57" t="s">
        <v>188</v>
      </c>
      <c r="M179" s="59">
        <v>2</v>
      </c>
      <c r="N179" s="57" t="str">
        <f t="shared" si="15"/>
        <v>東海大高輪台</v>
      </c>
      <c r="O179" s="57"/>
    </row>
    <row r="180" spans="1:15" x14ac:dyDescent="0.2">
      <c r="A180" s="52">
        <f t="shared" si="12"/>
        <v>11503</v>
      </c>
      <c r="B180" s="52">
        <f t="shared" si="13"/>
        <v>1</v>
      </c>
      <c r="C180" s="57">
        <f t="shared" si="14"/>
        <v>15</v>
      </c>
      <c r="D180" s="52">
        <v>11503</v>
      </c>
      <c r="E180" s="52" t="s">
        <v>609</v>
      </c>
      <c r="F180" s="52" t="s">
        <v>119</v>
      </c>
      <c r="G180" s="52" t="s">
        <v>1442</v>
      </c>
      <c r="H180" s="52" t="s">
        <v>1677</v>
      </c>
      <c r="I180" s="52" t="s">
        <v>1444</v>
      </c>
      <c r="J180" s="52" t="s">
        <v>1678</v>
      </c>
      <c r="K180" s="52" t="s">
        <v>291</v>
      </c>
      <c r="L180" s="52" t="s">
        <v>188</v>
      </c>
      <c r="M180" s="60">
        <v>2</v>
      </c>
      <c r="N180" s="57" t="str">
        <f t="shared" si="15"/>
        <v>東海大高輪台</v>
      </c>
      <c r="O180" s="57"/>
    </row>
    <row r="181" spans="1:15" x14ac:dyDescent="0.2">
      <c r="A181" s="52">
        <f t="shared" si="12"/>
        <v>11504</v>
      </c>
      <c r="B181" s="52">
        <f t="shared" si="13"/>
        <v>1</v>
      </c>
      <c r="C181" s="57">
        <f t="shared" si="14"/>
        <v>15</v>
      </c>
      <c r="D181" s="52">
        <v>11504</v>
      </c>
      <c r="E181" s="52" t="s">
        <v>38</v>
      </c>
      <c r="F181" s="52" t="s">
        <v>3808</v>
      </c>
      <c r="G181" s="52" t="s">
        <v>1462</v>
      </c>
      <c r="H181" s="52" t="s">
        <v>1256</v>
      </c>
      <c r="I181" s="52" t="s">
        <v>1464</v>
      </c>
      <c r="J181" s="52" t="s">
        <v>1257</v>
      </c>
      <c r="K181" s="52" t="s">
        <v>291</v>
      </c>
      <c r="L181" s="52" t="s">
        <v>189</v>
      </c>
      <c r="M181" s="60">
        <v>1</v>
      </c>
      <c r="N181" s="57" t="str">
        <f t="shared" si="15"/>
        <v>東海大高輪台</v>
      </c>
      <c r="O181" s="57"/>
    </row>
    <row r="182" spans="1:15" x14ac:dyDescent="0.2">
      <c r="A182" s="52">
        <f t="shared" si="12"/>
        <v>11505</v>
      </c>
      <c r="B182" s="52">
        <f t="shared" si="13"/>
        <v>1</v>
      </c>
      <c r="C182" s="57">
        <f t="shared" si="14"/>
        <v>15</v>
      </c>
      <c r="D182" s="52">
        <v>11505</v>
      </c>
      <c r="E182" s="52" t="s">
        <v>26</v>
      </c>
      <c r="F182" s="52" t="s">
        <v>3809</v>
      </c>
      <c r="G182" s="52" t="s">
        <v>1466</v>
      </c>
      <c r="H182" s="52" t="s">
        <v>3810</v>
      </c>
      <c r="I182" s="52" t="s">
        <v>1559</v>
      </c>
      <c r="J182" s="52" t="s">
        <v>3811</v>
      </c>
      <c r="K182" s="52" t="s">
        <v>291</v>
      </c>
      <c r="L182" s="52" t="s">
        <v>189</v>
      </c>
      <c r="M182" s="60">
        <v>1</v>
      </c>
      <c r="N182" s="57" t="str">
        <f t="shared" si="15"/>
        <v>東海大高輪台</v>
      </c>
      <c r="O182" s="57"/>
    </row>
    <row r="183" spans="1:15" x14ac:dyDescent="0.2">
      <c r="A183" s="52">
        <f t="shared" si="12"/>
        <v>11506</v>
      </c>
      <c r="B183" s="52">
        <f t="shared" si="13"/>
        <v>1</v>
      </c>
      <c r="C183" s="57">
        <f t="shared" si="14"/>
        <v>15</v>
      </c>
      <c r="D183" s="52">
        <v>11506</v>
      </c>
      <c r="E183" s="52" t="s">
        <v>1679</v>
      </c>
      <c r="F183" s="52" t="s">
        <v>970</v>
      </c>
      <c r="G183" s="52" t="s">
        <v>1680</v>
      </c>
      <c r="H183" s="52" t="s">
        <v>1200</v>
      </c>
      <c r="I183" s="52" t="s">
        <v>1681</v>
      </c>
      <c r="J183" s="52" t="s">
        <v>1320</v>
      </c>
      <c r="K183" s="52" t="s">
        <v>291</v>
      </c>
      <c r="L183" s="52" t="s">
        <v>188</v>
      </c>
      <c r="M183" s="60">
        <v>2</v>
      </c>
      <c r="N183" s="57" t="str">
        <f t="shared" si="15"/>
        <v>東海大高輪台</v>
      </c>
      <c r="O183" s="57"/>
    </row>
    <row r="184" spans="1:15" x14ac:dyDescent="0.2">
      <c r="A184" s="52">
        <f t="shared" si="12"/>
        <v>11507</v>
      </c>
      <c r="B184" s="52">
        <f t="shared" si="13"/>
        <v>1</v>
      </c>
      <c r="C184" s="57">
        <f t="shared" si="14"/>
        <v>15</v>
      </c>
      <c r="D184" s="52">
        <v>11507</v>
      </c>
      <c r="E184" s="52" t="s">
        <v>3812</v>
      </c>
      <c r="F184" s="52" t="s">
        <v>684</v>
      </c>
      <c r="G184" s="52" t="s">
        <v>3813</v>
      </c>
      <c r="H184" s="52" t="s">
        <v>1329</v>
      </c>
      <c r="I184" s="52" t="s">
        <v>3814</v>
      </c>
      <c r="J184" s="52" t="s">
        <v>1331</v>
      </c>
      <c r="K184" s="52" t="s">
        <v>291</v>
      </c>
      <c r="L184" s="52" t="s">
        <v>189</v>
      </c>
      <c r="M184" s="60">
        <v>1</v>
      </c>
      <c r="N184" s="57" t="str">
        <f t="shared" si="15"/>
        <v>東海大高輪台</v>
      </c>
      <c r="O184" s="57"/>
    </row>
    <row r="185" spans="1:15" x14ac:dyDescent="0.2">
      <c r="A185" s="52">
        <f t="shared" si="12"/>
        <v>11508</v>
      </c>
      <c r="B185" s="52">
        <f t="shared" si="13"/>
        <v>1</v>
      </c>
      <c r="C185" s="57">
        <f t="shared" si="14"/>
        <v>15</v>
      </c>
      <c r="D185" s="57">
        <v>11508</v>
      </c>
      <c r="E185" s="57" t="s">
        <v>117</v>
      </c>
      <c r="F185" s="57" t="s">
        <v>648</v>
      </c>
      <c r="G185" s="58" t="s">
        <v>1212</v>
      </c>
      <c r="H185" s="58" t="s">
        <v>1053</v>
      </c>
      <c r="I185" s="58" t="s">
        <v>1214</v>
      </c>
      <c r="J185" s="58" t="s">
        <v>1054</v>
      </c>
      <c r="K185" s="57" t="s">
        <v>291</v>
      </c>
      <c r="L185" s="57" t="s">
        <v>189</v>
      </c>
      <c r="M185" s="59">
        <v>1</v>
      </c>
      <c r="N185" s="57" t="str">
        <f t="shared" si="15"/>
        <v>東海大高輪台</v>
      </c>
      <c r="O185" s="57"/>
    </row>
    <row r="186" spans="1:15" x14ac:dyDescent="0.2">
      <c r="A186" s="52">
        <f t="shared" si="12"/>
        <v>11509</v>
      </c>
      <c r="B186" s="52">
        <f t="shared" si="13"/>
        <v>1</v>
      </c>
      <c r="C186" s="57">
        <f t="shared" si="14"/>
        <v>15</v>
      </c>
      <c r="D186" s="57">
        <v>11509</v>
      </c>
      <c r="E186" s="57" t="s">
        <v>51</v>
      </c>
      <c r="F186" s="57" t="s">
        <v>802</v>
      </c>
      <c r="G186" s="58" t="s">
        <v>1318</v>
      </c>
      <c r="H186" s="58" t="s">
        <v>1682</v>
      </c>
      <c r="I186" s="58" t="s">
        <v>1319</v>
      </c>
      <c r="J186" s="58" t="s">
        <v>1683</v>
      </c>
      <c r="K186" s="57" t="s">
        <v>291</v>
      </c>
      <c r="L186" s="57" t="s">
        <v>188</v>
      </c>
      <c r="M186" s="59">
        <v>2</v>
      </c>
      <c r="N186" s="57" t="str">
        <f t="shared" si="15"/>
        <v>東海大高輪台</v>
      </c>
      <c r="O186" s="57"/>
    </row>
    <row r="187" spans="1:15" x14ac:dyDescent="0.2">
      <c r="A187" s="52">
        <f t="shared" si="12"/>
        <v>11510</v>
      </c>
      <c r="B187" s="52">
        <f t="shared" si="13"/>
        <v>1</v>
      </c>
      <c r="C187" s="57">
        <f t="shared" si="14"/>
        <v>15</v>
      </c>
      <c r="D187" s="57">
        <v>11510</v>
      </c>
      <c r="E187" s="57" t="s">
        <v>3815</v>
      </c>
      <c r="F187" s="57" t="s">
        <v>3816</v>
      </c>
      <c r="G187" s="58" t="s">
        <v>3817</v>
      </c>
      <c r="H187" s="58" t="s">
        <v>1356</v>
      </c>
      <c r="I187" s="58" t="s">
        <v>3818</v>
      </c>
      <c r="J187" s="58" t="s">
        <v>1358</v>
      </c>
      <c r="K187" s="57" t="s">
        <v>291</v>
      </c>
      <c r="L187" s="57" t="s">
        <v>189</v>
      </c>
      <c r="M187" s="59">
        <v>1</v>
      </c>
      <c r="N187" s="57" t="str">
        <f t="shared" si="15"/>
        <v>東海大高輪台</v>
      </c>
      <c r="O187" s="57"/>
    </row>
    <row r="188" spans="1:15" x14ac:dyDescent="0.2">
      <c r="A188" s="52">
        <f t="shared" si="12"/>
        <v>11511</v>
      </c>
      <c r="B188" s="52">
        <f t="shared" si="13"/>
        <v>1</v>
      </c>
      <c r="C188" s="57">
        <f t="shared" si="14"/>
        <v>15</v>
      </c>
      <c r="D188" s="57">
        <v>11511</v>
      </c>
      <c r="E188" s="57" t="s">
        <v>3819</v>
      </c>
      <c r="F188" s="57" t="s">
        <v>2952</v>
      </c>
      <c r="G188" s="58" t="s">
        <v>3820</v>
      </c>
      <c r="H188" s="58" t="s">
        <v>1165</v>
      </c>
      <c r="I188" s="58" t="s">
        <v>3821</v>
      </c>
      <c r="J188" s="58" t="s">
        <v>1166</v>
      </c>
      <c r="K188" s="57" t="s">
        <v>291</v>
      </c>
      <c r="L188" s="57" t="s">
        <v>185</v>
      </c>
      <c r="M188" s="59">
        <v>1</v>
      </c>
      <c r="N188" s="57" t="str">
        <f t="shared" si="15"/>
        <v>東海大高輪台</v>
      </c>
      <c r="O188" s="57"/>
    </row>
    <row r="189" spans="1:15" x14ac:dyDescent="0.2">
      <c r="A189" s="52">
        <f t="shared" si="12"/>
        <v>11512</v>
      </c>
      <c r="B189" s="52">
        <f t="shared" si="13"/>
        <v>1</v>
      </c>
      <c r="C189" s="57">
        <f t="shared" si="14"/>
        <v>15</v>
      </c>
      <c r="D189" s="57">
        <v>11512</v>
      </c>
      <c r="E189" s="57" t="s">
        <v>1686</v>
      </c>
      <c r="F189" s="57" t="s">
        <v>664</v>
      </c>
      <c r="G189" s="58" t="s">
        <v>1687</v>
      </c>
      <c r="H189" s="58" t="s">
        <v>1688</v>
      </c>
      <c r="I189" s="58" t="s">
        <v>1689</v>
      </c>
      <c r="J189" s="58" t="s">
        <v>1690</v>
      </c>
      <c r="K189" s="57" t="s">
        <v>291</v>
      </c>
      <c r="L189" s="57" t="s">
        <v>188</v>
      </c>
      <c r="M189" s="59">
        <v>2</v>
      </c>
      <c r="N189" s="57" t="str">
        <f t="shared" si="15"/>
        <v>東海大高輪台</v>
      </c>
      <c r="O189" s="57"/>
    </row>
    <row r="190" spans="1:15" x14ac:dyDescent="0.2">
      <c r="A190" s="52">
        <f t="shared" si="12"/>
        <v>11513</v>
      </c>
      <c r="B190" s="52">
        <f t="shared" si="13"/>
        <v>1</v>
      </c>
      <c r="C190" s="57">
        <f t="shared" si="14"/>
        <v>15</v>
      </c>
      <c r="D190" s="52">
        <v>11513</v>
      </c>
      <c r="E190" s="52" t="s">
        <v>747</v>
      </c>
      <c r="F190" s="52" t="s">
        <v>748</v>
      </c>
      <c r="G190" s="52" t="s">
        <v>1691</v>
      </c>
      <c r="H190" s="52" t="s">
        <v>1692</v>
      </c>
      <c r="I190" s="52" t="s">
        <v>1693</v>
      </c>
      <c r="J190" s="52" t="s">
        <v>1694</v>
      </c>
      <c r="K190" s="52" t="s">
        <v>291</v>
      </c>
      <c r="L190" s="52" t="s">
        <v>1044</v>
      </c>
      <c r="M190" s="60">
        <v>3</v>
      </c>
      <c r="N190" s="57" t="str">
        <f t="shared" si="15"/>
        <v>東海大高輪台</v>
      </c>
      <c r="O190" s="57"/>
    </row>
    <row r="191" spans="1:15" x14ac:dyDescent="0.2">
      <c r="A191" s="52">
        <f t="shared" si="12"/>
        <v>11514</v>
      </c>
      <c r="B191" s="52">
        <f t="shared" si="13"/>
        <v>1</v>
      </c>
      <c r="C191" s="57">
        <f t="shared" si="14"/>
        <v>15</v>
      </c>
      <c r="D191" s="52">
        <v>11514</v>
      </c>
      <c r="E191" s="52" t="s">
        <v>1021</v>
      </c>
      <c r="F191" s="52" t="s">
        <v>1695</v>
      </c>
      <c r="G191" s="52" t="s">
        <v>1023</v>
      </c>
      <c r="H191" s="52" t="s">
        <v>1311</v>
      </c>
      <c r="I191" s="52" t="s">
        <v>1025</v>
      </c>
      <c r="J191" s="52" t="s">
        <v>1696</v>
      </c>
      <c r="K191" s="52" t="s">
        <v>291</v>
      </c>
      <c r="L191" s="52" t="s">
        <v>188</v>
      </c>
      <c r="M191" s="60">
        <v>2</v>
      </c>
      <c r="N191" s="57" t="str">
        <f t="shared" si="15"/>
        <v>東海大高輪台</v>
      </c>
      <c r="O191" s="57"/>
    </row>
    <row r="192" spans="1:15" x14ac:dyDescent="0.2">
      <c r="A192" s="52">
        <f t="shared" si="12"/>
        <v>11515</v>
      </c>
      <c r="B192" s="52">
        <f t="shared" si="13"/>
        <v>1</v>
      </c>
      <c r="C192" s="57">
        <f t="shared" si="14"/>
        <v>15</v>
      </c>
      <c r="D192" s="52">
        <v>11515</v>
      </c>
      <c r="E192" s="52" t="s">
        <v>3822</v>
      </c>
      <c r="F192" s="52" t="s">
        <v>393</v>
      </c>
      <c r="G192" s="52" t="s">
        <v>3823</v>
      </c>
      <c r="H192" s="52" t="s">
        <v>1237</v>
      </c>
      <c r="I192" s="52" t="s">
        <v>3824</v>
      </c>
      <c r="J192" s="52" t="s">
        <v>1238</v>
      </c>
      <c r="K192" s="52" t="s">
        <v>291</v>
      </c>
      <c r="L192" s="52" t="s">
        <v>185</v>
      </c>
      <c r="M192" s="60">
        <v>1</v>
      </c>
      <c r="N192" s="57" t="str">
        <f t="shared" si="15"/>
        <v>東海大高輪台</v>
      </c>
      <c r="O192" s="57"/>
    </row>
    <row r="193" spans="1:15" x14ac:dyDescent="0.2">
      <c r="A193" s="52">
        <f t="shared" si="12"/>
        <v>11516</v>
      </c>
      <c r="B193" s="52">
        <f t="shared" si="13"/>
        <v>1</v>
      </c>
      <c r="C193" s="57">
        <f t="shared" si="14"/>
        <v>15</v>
      </c>
      <c r="D193" s="57">
        <v>11516</v>
      </c>
      <c r="E193" s="57" t="s">
        <v>606</v>
      </c>
      <c r="F193" s="57" t="s">
        <v>749</v>
      </c>
      <c r="G193" s="58" t="s">
        <v>1700</v>
      </c>
      <c r="H193" s="58" t="s">
        <v>1024</v>
      </c>
      <c r="I193" s="58" t="s">
        <v>1701</v>
      </c>
      <c r="J193" s="58" t="s">
        <v>1026</v>
      </c>
      <c r="K193" s="57" t="s">
        <v>291</v>
      </c>
      <c r="L193" s="57" t="s">
        <v>1044</v>
      </c>
      <c r="M193" s="59">
        <v>3</v>
      </c>
      <c r="N193" s="57" t="str">
        <f t="shared" si="15"/>
        <v>東海大高輪台</v>
      </c>
      <c r="O193" s="57"/>
    </row>
    <row r="194" spans="1:15" x14ac:dyDescent="0.2">
      <c r="A194" s="52">
        <f t="shared" ref="A194:A257" si="16">D194</f>
        <v>11517</v>
      </c>
      <c r="B194" s="52">
        <f t="shared" ref="B194:B257" si="17">ROUNDDOWN(D194/10000,0)</f>
        <v>1</v>
      </c>
      <c r="C194" s="57">
        <f t="shared" ref="C194:C257" si="18">ROUNDDOWN((D194-B194*10000)/100,0)</f>
        <v>15</v>
      </c>
      <c r="D194" s="57">
        <v>11517</v>
      </c>
      <c r="E194" s="57" t="s">
        <v>53</v>
      </c>
      <c r="F194" s="57" t="s">
        <v>1702</v>
      </c>
      <c r="G194" s="58" t="s">
        <v>1254</v>
      </c>
      <c r="H194" s="58" t="s">
        <v>1703</v>
      </c>
      <c r="I194" s="58" t="s">
        <v>1255</v>
      </c>
      <c r="J194" s="58" t="s">
        <v>1704</v>
      </c>
      <c r="K194" s="57" t="s">
        <v>291</v>
      </c>
      <c r="L194" s="57" t="s">
        <v>188</v>
      </c>
      <c r="M194" s="59">
        <v>2</v>
      </c>
      <c r="N194" s="57" t="str">
        <f t="shared" ref="N194:N257" si="19">VLOOKUP(B194*100+C194,学校,2,0)</f>
        <v>東海大高輪台</v>
      </c>
      <c r="O194" s="57"/>
    </row>
    <row r="195" spans="1:15" x14ac:dyDescent="0.2">
      <c r="A195" s="52">
        <f t="shared" si="16"/>
        <v>11545</v>
      </c>
      <c r="B195" s="52">
        <f t="shared" si="17"/>
        <v>1</v>
      </c>
      <c r="C195" s="57">
        <f t="shared" si="18"/>
        <v>15</v>
      </c>
      <c r="D195" s="57">
        <v>11545</v>
      </c>
      <c r="E195" s="57" t="s">
        <v>750</v>
      </c>
      <c r="F195" s="57" t="s">
        <v>751</v>
      </c>
      <c r="G195" s="58" t="s">
        <v>1705</v>
      </c>
      <c r="H195" s="58" t="s">
        <v>1706</v>
      </c>
      <c r="I195" s="58" t="s">
        <v>1707</v>
      </c>
      <c r="J195" s="58" t="s">
        <v>1708</v>
      </c>
      <c r="K195" s="57" t="s">
        <v>291</v>
      </c>
      <c r="L195" s="57" t="s">
        <v>1044</v>
      </c>
      <c r="M195" s="59">
        <v>3</v>
      </c>
      <c r="N195" s="57" t="str">
        <f t="shared" si="19"/>
        <v>東海大高輪台</v>
      </c>
      <c r="O195" s="57"/>
    </row>
    <row r="196" spans="1:15" x14ac:dyDescent="0.2">
      <c r="A196" s="52">
        <f t="shared" si="16"/>
        <v>11551</v>
      </c>
      <c r="B196" s="52">
        <f t="shared" si="17"/>
        <v>1</v>
      </c>
      <c r="C196" s="57">
        <f t="shared" si="18"/>
        <v>15</v>
      </c>
      <c r="D196" s="57">
        <v>11551</v>
      </c>
      <c r="E196" s="57" t="s">
        <v>400</v>
      </c>
      <c r="F196" s="57" t="s">
        <v>1709</v>
      </c>
      <c r="G196" s="58" t="s">
        <v>1710</v>
      </c>
      <c r="H196" s="58" t="s">
        <v>1399</v>
      </c>
      <c r="I196" s="58" t="s">
        <v>1711</v>
      </c>
      <c r="J196" s="58" t="s">
        <v>1400</v>
      </c>
      <c r="K196" s="57" t="s">
        <v>292</v>
      </c>
      <c r="L196" s="57" t="s">
        <v>188</v>
      </c>
      <c r="M196" s="59">
        <v>2</v>
      </c>
      <c r="N196" s="57" t="str">
        <f t="shared" si="19"/>
        <v>東海大高輪台</v>
      </c>
      <c r="O196" s="57"/>
    </row>
    <row r="197" spans="1:15" x14ac:dyDescent="0.2">
      <c r="A197" s="52">
        <f t="shared" si="16"/>
        <v>11552</v>
      </c>
      <c r="B197" s="52">
        <f t="shared" si="17"/>
        <v>1</v>
      </c>
      <c r="C197" s="57">
        <f t="shared" si="18"/>
        <v>15</v>
      </c>
      <c r="D197" s="57">
        <v>11552</v>
      </c>
      <c r="E197" s="57" t="s">
        <v>1712</v>
      </c>
      <c r="F197" s="57" t="s">
        <v>1713</v>
      </c>
      <c r="G197" s="58" t="s">
        <v>1714</v>
      </c>
      <c r="H197" s="58" t="s">
        <v>1715</v>
      </c>
      <c r="I197" s="58" t="s">
        <v>1716</v>
      </c>
      <c r="J197" s="58" t="s">
        <v>1717</v>
      </c>
      <c r="K197" s="57" t="s">
        <v>292</v>
      </c>
      <c r="L197" s="57" t="s">
        <v>188</v>
      </c>
      <c r="M197" s="59">
        <v>2</v>
      </c>
      <c r="N197" s="57" t="str">
        <f t="shared" si="19"/>
        <v>東海大高輪台</v>
      </c>
      <c r="O197" s="57"/>
    </row>
    <row r="198" spans="1:15" x14ac:dyDescent="0.2">
      <c r="A198" s="52">
        <f t="shared" si="16"/>
        <v>11553</v>
      </c>
      <c r="B198" s="52">
        <f t="shared" si="17"/>
        <v>1</v>
      </c>
      <c r="C198" s="57">
        <f t="shared" si="18"/>
        <v>15</v>
      </c>
      <c r="D198" s="52">
        <v>11553</v>
      </c>
      <c r="E198" s="52" t="s">
        <v>40</v>
      </c>
      <c r="F198" s="52" t="s">
        <v>1718</v>
      </c>
      <c r="G198" s="52" t="s">
        <v>1719</v>
      </c>
      <c r="H198" s="52" t="s">
        <v>1720</v>
      </c>
      <c r="I198" s="52" t="s">
        <v>1721</v>
      </c>
      <c r="J198" s="52" t="s">
        <v>1722</v>
      </c>
      <c r="K198" s="52" t="s">
        <v>292</v>
      </c>
      <c r="L198" s="52" t="s">
        <v>188</v>
      </c>
      <c r="M198" s="60">
        <v>2</v>
      </c>
      <c r="N198" s="57" t="str">
        <f t="shared" si="19"/>
        <v>東海大高輪台</v>
      </c>
      <c r="O198" s="57"/>
    </row>
    <row r="199" spans="1:15" x14ac:dyDescent="0.2">
      <c r="A199" s="52">
        <f t="shared" si="16"/>
        <v>11554</v>
      </c>
      <c r="B199" s="52">
        <f t="shared" si="17"/>
        <v>1</v>
      </c>
      <c r="C199" s="57">
        <f t="shared" si="18"/>
        <v>15</v>
      </c>
      <c r="D199" s="57">
        <v>11554</v>
      </c>
      <c r="E199" s="57" t="s">
        <v>28</v>
      </c>
      <c r="F199" s="57" t="s">
        <v>3825</v>
      </c>
      <c r="G199" s="58" t="s">
        <v>1098</v>
      </c>
      <c r="H199" s="58" t="s">
        <v>1791</v>
      </c>
      <c r="I199" s="58" t="s">
        <v>1099</v>
      </c>
      <c r="J199" s="58" t="s">
        <v>1886</v>
      </c>
      <c r="K199" s="57" t="s">
        <v>292</v>
      </c>
      <c r="L199" s="57" t="s">
        <v>189</v>
      </c>
      <c r="M199" s="59">
        <v>1</v>
      </c>
      <c r="N199" s="57" t="str">
        <f t="shared" si="19"/>
        <v>東海大高輪台</v>
      </c>
      <c r="O199" s="57"/>
    </row>
    <row r="200" spans="1:15" x14ac:dyDescent="0.2">
      <c r="A200" s="52">
        <f t="shared" si="16"/>
        <v>11555</v>
      </c>
      <c r="B200" s="52">
        <f t="shared" si="17"/>
        <v>1</v>
      </c>
      <c r="C200" s="57">
        <f t="shared" si="18"/>
        <v>15</v>
      </c>
      <c r="D200" s="57">
        <v>11555</v>
      </c>
      <c r="E200" s="57" t="s">
        <v>28</v>
      </c>
      <c r="F200" s="57" t="s">
        <v>999</v>
      </c>
      <c r="G200" s="58" t="s">
        <v>1098</v>
      </c>
      <c r="H200" s="58" t="s">
        <v>3398</v>
      </c>
      <c r="I200" s="58" t="s">
        <v>1099</v>
      </c>
      <c r="J200" s="58" t="s">
        <v>3399</v>
      </c>
      <c r="K200" s="57" t="s">
        <v>292</v>
      </c>
      <c r="L200" s="57" t="s">
        <v>189</v>
      </c>
      <c r="M200" s="59">
        <v>1</v>
      </c>
      <c r="N200" s="57" t="str">
        <f t="shared" si="19"/>
        <v>東海大高輪台</v>
      </c>
      <c r="O200" s="57"/>
    </row>
    <row r="201" spans="1:15" x14ac:dyDescent="0.2">
      <c r="A201" s="52">
        <f t="shared" si="16"/>
        <v>11556</v>
      </c>
      <c r="B201" s="52">
        <f t="shared" si="17"/>
        <v>1</v>
      </c>
      <c r="C201" s="57">
        <f t="shared" si="18"/>
        <v>15</v>
      </c>
      <c r="D201" s="57">
        <v>11556</v>
      </c>
      <c r="E201" s="57" t="s">
        <v>599</v>
      </c>
      <c r="F201" s="57" t="s">
        <v>3826</v>
      </c>
      <c r="G201" s="58" t="s">
        <v>1356</v>
      </c>
      <c r="H201" s="58" t="s">
        <v>3827</v>
      </c>
      <c r="I201" s="58" t="s">
        <v>3828</v>
      </c>
      <c r="J201" s="58" t="s">
        <v>3829</v>
      </c>
      <c r="K201" s="57" t="s">
        <v>292</v>
      </c>
      <c r="L201" s="57" t="s">
        <v>189</v>
      </c>
      <c r="M201" s="59">
        <v>1</v>
      </c>
      <c r="N201" s="57" t="str">
        <f t="shared" si="19"/>
        <v>東海大高輪台</v>
      </c>
      <c r="O201" s="57"/>
    </row>
    <row r="202" spans="1:15" x14ac:dyDescent="0.2">
      <c r="A202" s="52">
        <f t="shared" si="16"/>
        <v>11568</v>
      </c>
      <c r="B202" s="52">
        <f t="shared" si="17"/>
        <v>1</v>
      </c>
      <c r="C202" s="57">
        <f t="shared" si="18"/>
        <v>15</v>
      </c>
      <c r="D202" s="52">
        <v>11568</v>
      </c>
      <c r="E202" s="52" t="s">
        <v>752</v>
      </c>
      <c r="F202" s="52" t="s">
        <v>753</v>
      </c>
      <c r="G202" s="52" t="s">
        <v>1725</v>
      </c>
      <c r="H202" s="52" t="s">
        <v>1726</v>
      </c>
      <c r="I202" s="52" t="s">
        <v>1727</v>
      </c>
      <c r="J202" s="52" t="s">
        <v>1728</v>
      </c>
      <c r="K202" s="52" t="s">
        <v>292</v>
      </c>
      <c r="L202" s="52" t="s">
        <v>1044</v>
      </c>
      <c r="M202" s="60">
        <v>3</v>
      </c>
      <c r="N202" s="57" t="str">
        <f t="shared" si="19"/>
        <v>東海大高輪台</v>
      </c>
      <c r="O202" s="57"/>
    </row>
    <row r="203" spans="1:15" x14ac:dyDescent="0.2">
      <c r="A203" s="52">
        <f t="shared" si="16"/>
        <v>11569</v>
      </c>
      <c r="B203" s="52">
        <f t="shared" si="17"/>
        <v>1</v>
      </c>
      <c r="C203" s="57">
        <f t="shared" si="18"/>
        <v>15</v>
      </c>
      <c r="D203" s="57">
        <v>11569</v>
      </c>
      <c r="E203" s="57" t="s">
        <v>22</v>
      </c>
      <c r="F203" s="57" t="s">
        <v>754</v>
      </c>
      <c r="G203" s="58" t="s">
        <v>1085</v>
      </c>
      <c r="H203" s="58" t="s">
        <v>1729</v>
      </c>
      <c r="I203" s="58" t="s">
        <v>1625</v>
      </c>
      <c r="J203" s="58" t="s">
        <v>1730</v>
      </c>
      <c r="K203" s="57" t="s">
        <v>292</v>
      </c>
      <c r="L203" s="57" t="s">
        <v>1044</v>
      </c>
      <c r="M203" s="59">
        <v>3</v>
      </c>
      <c r="N203" s="57" t="str">
        <f t="shared" si="19"/>
        <v>東海大高輪台</v>
      </c>
      <c r="O203" s="57"/>
    </row>
    <row r="204" spans="1:15" x14ac:dyDescent="0.2">
      <c r="A204" s="52">
        <f t="shared" si="16"/>
        <v>11577</v>
      </c>
      <c r="B204" s="52">
        <f t="shared" si="17"/>
        <v>1</v>
      </c>
      <c r="C204" s="57">
        <f t="shared" si="18"/>
        <v>15</v>
      </c>
      <c r="D204" s="52">
        <v>11577</v>
      </c>
      <c r="E204" s="52" t="s">
        <v>483</v>
      </c>
      <c r="F204" s="52" t="s">
        <v>755</v>
      </c>
      <c r="G204" s="52" t="s">
        <v>1665</v>
      </c>
      <c r="H204" s="52" t="s">
        <v>1733</v>
      </c>
      <c r="I204" s="52" t="s">
        <v>1666</v>
      </c>
      <c r="J204" s="52" t="s">
        <v>1734</v>
      </c>
      <c r="K204" s="52" t="s">
        <v>292</v>
      </c>
      <c r="L204" s="52" t="s">
        <v>1044</v>
      </c>
      <c r="M204" s="60">
        <v>3</v>
      </c>
      <c r="N204" s="57" t="str">
        <f t="shared" si="19"/>
        <v>東海大高輪台</v>
      </c>
      <c r="O204" s="57"/>
    </row>
    <row r="205" spans="1:15" x14ac:dyDescent="0.2">
      <c r="A205" s="52">
        <f t="shared" si="16"/>
        <v>11921</v>
      </c>
      <c r="B205" s="52">
        <f t="shared" si="17"/>
        <v>1</v>
      </c>
      <c r="C205" s="57">
        <f t="shared" si="18"/>
        <v>19</v>
      </c>
      <c r="D205" s="52">
        <v>11921</v>
      </c>
      <c r="E205" s="52" t="s">
        <v>496</v>
      </c>
      <c r="F205" s="52" t="s">
        <v>757</v>
      </c>
      <c r="G205" s="52" t="s">
        <v>1743</v>
      </c>
      <c r="H205" s="52" t="s">
        <v>1744</v>
      </c>
      <c r="I205" s="52" t="s">
        <v>1745</v>
      </c>
      <c r="J205" s="52" t="s">
        <v>1746</v>
      </c>
      <c r="K205" s="52" t="s">
        <v>291</v>
      </c>
      <c r="L205" s="52" t="s">
        <v>1044</v>
      </c>
      <c r="M205" s="60">
        <v>3</v>
      </c>
      <c r="N205" s="57" t="str">
        <f t="shared" si="19"/>
        <v>明治学院</v>
      </c>
      <c r="O205" s="57"/>
    </row>
    <row r="206" spans="1:15" x14ac:dyDescent="0.2">
      <c r="A206" s="52">
        <f t="shared" si="16"/>
        <v>11922</v>
      </c>
      <c r="B206" s="52">
        <f t="shared" si="17"/>
        <v>1</v>
      </c>
      <c r="C206" s="57">
        <f t="shared" si="18"/>
        <v>19</v>
      </c>
      <c r="D206" s="57">
        <v>11922</v>
      </c>
      <c r="E206" s="57" t="s">
        <v>758</v>
      </c>
      <c r="F206" s="57" t="s">
        <v>65</v>
      </c>
      <c r="G206" s="58" t="s">
        <v>1747</v>
      </c>
      <c r="H206" s="58" t="s">
        <v>1055</v>
      </c>
      <c r="I206" s="58" t="s">
        <v>1748</v>
      </c>
      <c r="J206" s="58" t="s">
        <v>1056</v>
      </c>
      <c r="K206" s="57" t="s">
        <v>291</v>
      </c>
      <c r="L206" s="57" t="s">
        <v>1044</v>
      </c>
      <c r="M206" s="59">
        <v>3</v>
      </c>
      <c r="N206" s="57" t="str">
        <f t="shared" si="19"/>
        <v>明治学院</v>
      </c>
      <c r="O206" s="57"/>
    </row>
    <row r="207" spans="1:15" x14ac:dyDescent="0.2">
      <c r="A207" s="52">
        <f t="shared" si="16"/>
        <v>11923</v>
      </c>
      <c r="B207" s="52">
        <f t="shared" si="17"/>
        <v>1</v>
      </c>
      <c r="C207" s="57">
        <f t="shared" si="18"/>
        <v>19</v>
      </c>
      <c r="D207" s="57">
        <v>11923</v>
      </c>
      <c r="E207" s="57" t="s">
        <v>759</v>
      </c>
      <c r="F207" s="57" t="s">
        <v>88</v>
      </c>
      <c r="G207" s="58" t="s">
        <v>1749</v>
      </c>
      <c r="H207" s="58" t="s">
        <v>1024</v>
      </c>
      <c r="I207" s="58" t="s">
        <v>1750</v>
      </c>
      <c r="J207" s="58" t="s">
        <v>1043</v>
      </c>
      <c r="K207" s="57" t="s">
        <v>291</v>
      </c>
      <c r="L207" s="57" t="s">
        <v>188</v>
      </c>
      <c r="M207" s="59">
        <v>3</v>
      </c>
      <c r="N207" s="57" t="str">
        <f t="shared" si="19"/>
        <v>明治学院</v>
      </c>
      <c r="O207" s="57"/>
    </row>
    <row r="208" spans="1:15" x14ac:dyDescent="0.2">
      <c r="A208" s="52">
        <f t="shared" si="16"/>
        <v>11931</v>
      </c>
      <c r="B208" s="52">
        <f t="shared" si="17"/>
        <v>1</v>
      </c>
      <c r="C208" s="57">
        <f t="shared" si="18"/>
        <v>19</v>
      </c>
      <c r="D208" s="57">
        <v>11931</v>
      </c>
      <c r="E208" s="57" t="s">
        <v>658</v>
      </c>
      <c r="F208" s="57" t="s">
        <v>664</v>
      </c>
      <c r="G208" s="58" t="s">
        <v>1751</v>
      </c>
      <c r="H208" s="58" t="s">
        <v>1688</v>
      </c>
      <c r="I208" s="58" t="s">
        <v>1752</v>
      </c>
      <c r="J208" s="58" t="s">
        <v>1690</v>
      </c>
      <c r="K208" s="57" t="s">
        <v>291</v>
      </c>
      <c r="L208" s="57" t="s">
        <v>189</v>
      </c>
      <c r="M208" s="59">
        <v>2</v>
      </c>
      <c r="N208" s="57" t="str">
        <f t="shared" si="19"/>
        <v>明治学院</v>
      </c>
      <c r="O208" s="57"/>
    </row>
    <row r="209" spans="1:15" x14ac:dyDescent="0.2">
      <c r="A209" s="52">
        <f t="shared" si="16"/>
        <v>11932</v>
      </c>
      <c r="B209" s="52">
        <f t="shared" si="17"/>
        <v>1</v>
      </c>
      <c r="C209" s="57">
        <f t="shared" si="18"/>
        <v>19</v>
      </c>
      <c r="D209" s="57">
        <v>11932</v>
      </c>
      <c r="E209" s="57" t="s">
        <v>1753</v>
      </c>
      <c r="F209" s="57" t="s">
        <v>1754</v>
      </c>
      <c r="G209" s="58" t="s">
        <v>1755</v>
      </c>
      <c r="H209" s="58" t="s">
        <v>1756</v>
      </c>
      <c r="I209" s="58" t="s">
        <v>1757</v>
      </c>
      <c r="J209" s="58" t="s">
        <v>1758</v>
      </c>
      <c r="K209" s="57" t="s">
        <v>291</v>
      </c>
      <c r="L209" s="57" t="s">
        <v>188</v>
      </c>
      <c r="M209" s="59">
        <v>2</v>
      </c>
      <c r="N209" s="57" t="str">
        <f t="shared" si="19"/>
        <v>明治学院</v>
      </c>
      <c r="O209" s="57"/>
    </row>
    <row r="210" spans="1:15" x14ac:dyDescent="0.2">
      <c r="A210" s="52">
        <f t="shared" si="16"/>
        <v>11933</v>
      </c>
      <c r="B210" s="52">
        <f t="shared" si="17"/>
        <v>1</v>
      </c>
      <c r="C210" s="57">
        <f t="shared" si="18"/>
        <v>19</v>
      </c>
      <c r="D210" s="57">
        <v>11933</v>
      </c>
      <c r="E210" s="57" t="s">
        <v>1404</v>
      </c>
      <c r="F210" s="57" t="s">
        <v>582</v>
      </c>
      <c r="G210" s="58" t="s">
        <v>1406</v>
      </c>
      <c r="H210" s="58" t="s">
        <v>1756</v>
      </c>
      <c r="I210" s="58" t="s">
        <v>1071</v>
      </c>
      <c r="J210" s="58" t="s">
        <v>1758</v>
      </c>
      <c r="K210" s="57" t="s">
        <v>291</v>
      </c>
      <c r="L210" s="57" t="s">
        <v>189</v>
      </c>
      <c r="M210" s="59">
        <v>2</v>
      </c>
      <c r="N210" s="57" t="str">
        <f t="shared" si="19"/>
        <v>明治学院</v>
      </c>
      <c r="O210" s="57"/>
    </row>
    <row r="211" spans="1:15" x14ac:dyDescent="0.2">
      <c r="A211" s="52">
        <f t="shared" si="16"/>
        <v>11934</v>
      </c>
      <c r="B211" s="52">
        <f t="shared" si="17"/>
        <v>1</v>
      </c>
      <c r="C211" s="57">
        <f t="shared" si="18"/>
        <v>19</v>
      </c>
      <c r="D211" s="57">
        <v>11934</v>
      </c>
      <c r="E211" s="57" t="s">
        <v>114</v>
      </c>
      <c r="F211" s="57" t="s">
        <v>1759</v>
      </c>
      <c r="G211" s="58" t="s">
        <v>1156</v>
      </c>
      <c r="H211" s="58" t="s">
        <v>1594</v>
      </c>
      <c r="I211" s="58" t="s">
        <v>1157</v>
      </c>
      <c r="J211" s="58" t="s">
        <v>1596</v>
      </c>
      <c r="K211" s="57" t="s">
        <v>291</v>
      </c>
      <c r="L211" s="57" t="s">
        <v>188</v>
      </c>
      <c r="M211" s="59">
        <v>2</v>
      </c>
      <c r="N211" s="57" t="str">
        <f t="shared" si="19"/>
        <v>明治学院</v>
      </c>
      <c r="O211" s="57"/>
    </row>
    <row r="212" spans="1:15" x14ac:dyDescent="0.2">
      <c r="A212" s="52">
        <f t="shared" si="16"/>
        <v>11953</v>
      </c>
      <c r="B212" s="52">
        <f t="shared" si="17"/>
        <v>1</v>
      </c>
      <c r="C212" s="57">
        <f t="shared" si="18"/>
        <v>19</v>
      </c>
      <c r="D212" s="57">
        <v>11953</v>
      </c>
      <c r="E212" s="57" t="s">
        <v>392</v>
      </c>
      <c r="F212" s="57" t="s">
        <v>761</v>
      </c>
      <c r="G212" s="58" t="s">
        <v>1080</v>
      </c>
      <c r="H212" s="58" t="s">
        <v>1760</v>
      </c>
      <c r="I212" s="58" t="s">
        <v>1082</v>
      </c>
      <c r="J212" s="58" t="s">
        <v>1761</v>
      </c>
      <c r="K212" s="57" t="s">
        <v>292</v>
      </c>
      <c r="L212" s="57" t="s">
        <v>188</v>
      </c>
      <c r="M212" s="59">
        <v>3</v>
      </c>
      <c r="N212" s="57" t="str">
        <f t="shared" si="19"/>
        <v>明治学院</v>
      </c>
      <c r="O212" s="57"/>
    </row>
    <row r="213" spans="1:15" x14ac:dyDescent="0.2">
      <c r="A213" s="52">
        <f t="shared" si="16"/>
        <v>11955</v>
      </c>
      <c r="B213" s="52">
        <f t="shared" si="17"/>
        <v>1</v>
      </c>
      <c r="C213" s="57">
        <f t="shared" si="18"/>
        <v>19</v>
      </c>
      <c r="D213" s="57">
        <v>11955</v>
      </c>
      <c r="E213" s="57" t="s">
        <v>581</v>
      </c>
      <c r="F213" s="57" t="s">
        <v>762</v>
      </c>
      <c r="G213" s="58" t="s">
        <v>1764</v>
      </c>
      <c r="H213" s="58" t="s">
        <v>1765</v>
      </c>
      <c r="I213" s="58" t="s">
        <v>1766</v>
      </c>
      <c r="J213" s="58" t="s">
        <v>1767</v>
      </c>
      <c r="K213" s="57" t="s">
        <v>292</v>
      </c>
      <c r="L213" s="57" t="s">
        <v>1044</v>
      </c>
      <c r="M213" s="59">
        <v>3</v>
      </c>
      <c r="N213" s="57" t="str">
        <f t="shared" si="19"/>
        <v>明治学院</v>
      </c>
      <c r="O213" s="57"/>
    </row>
    <row r="214" spans="1:15" x14ac:dyDescent="0.2">
      <c r="A214" s="52">
        <f t="shared" si="16"/>
        <v>11957</v>
      </c>
      <c r="B214" s="52">
        <f t="shared" si="17"/>
        <v>1</v>
      </c>
      <c r="C214" s="57">
        <f t="shared" si="18"/>
        <v>19</v>
      </c>
      <c r="D214" s="57">
        <v>11957</v>
      </c>
      <c r="E214" s="57" t="s">
        <v>395</v>
      </c>
      <c r="F214" s="57" t="s">
        <v>763</v>
      </c>
      <c r="G214" s="58" t="s">
        <v>1412</v>
      </c>
      <c r="H214" s="58" t="s">
        <v>1768</v>
      </c>
      <c r="I214" s="58" t="s">
        <v>1413</v>
      </c>
      <c r="J214" s="58" t="s">
        <v>1769</v>
      </c>
      <c r="K214" s="57" t="s">
        <v>292</v>
      </c>
      <c r="L214" s="57" t="s">
        <v>188</v>
      </c>
      <c r="M214" s="59">
        <v>3</v>
      </c>
      <c r="N214" s="57" t="str">
        <f t="shared" si="19"/>
        <v>明治学院</v>
      </c>
      <c r="O214" s="57"/>
    </row>
    <row r="215" spans="1:15" x14ac:dyDescent="0.2">
      <c r="A215" s="52">
        <f t="shared" si="16"/>
        <v>11986</v>
      </c>
      <c r="B215" s="52">
        <f t="shared" si="17"/>
        <v>1</v>
      </c>
      <c r="C215" s="57">
        <f t="shared" si="18"/>
        <v>19</v>
      </c>
      <c r="D215" s="52">
        <v>11986</v>
      </c>
      <c r="E215" s="52" t="s">
        <v>1772</v>
      </c>
      <c r="F215" s="52" t="s">
        <v>390</v>
      </c>
      <c r="G215" s="52" t="s">
        <v>1773</v>
      </c>
      <c r="H215" s="52" t="s">
        <v>1352</v>
      </c>
      <c r="I215" s="52" t="s">
        <v>1774</v>
      </c>
      <c r="J215" s="52" t="s">
        <v>1560</v>
      </c>
      <c r="K215" s="52" t="s">
        <v>292</v>
      </c>
      <c r="L215" s="52" t="s">
        <v>188</v>
      </c>
      <c r="M215" s="60">
        <v>2</v>
      </c>
      <c r="N215" s="57" t="str">
        <f t="shared" si="19"/>
        <v>明治学院</v>
      </c>
      <c r="O215" s="57"/>
    </row>
    <row r="216" spans="1:15" x14ac:dyDescent="0.2">
      <c r="A216" s="52">
        <f t="shared" si="16"/>
        <v>12134</v>
      </c>
      <c r="B216" s="52">
        <f t="shared" si="17"/>
        <v>1</v>
      </c>
      <c r="C216" s="57">
        <f t="shared" si="18"/>
        <v>21</v>
      </c>
      <c r="D216" s="52">
        <v>12134</v>
      </c>
      <c r="E216" s="52" t="s">
        <v>120</v>
      </c>
      <c r="F216" s="52" t="s">
        <v>592</v>
      </c>
      <c r="G216" s="52" t="s">
        <v>1041</v>
      </c>
      <c r="H216" s="52" t="s">
        <v>1241</v>
      </c>
      <c r="I216" s="52" t="s">
        <v>1042</v>
      </c>
      <c r="J216" s="52" t="s">
        <v>1242</v>
      </c>
      <c r="K216" s="52" t="s">
        <v>291</v>
      </c>
      <c r="L216" s="52" t="s">
        <v>1044</v>
      </c>
      <c r="M216" s="60">
        <v>3</v>
      </c>
      <c r="N216" s="57" t="str">
        <f t="shared" si="19"/>
        <v>都大田桜台</v>
      </c>
      <c r="O216" s="57"/>
    </row>
    <row r="217" spans="1:15" x14ac:dyDescent="0.2">
      <c r="A217" s="52">
        <f t="shared" si="16"/>
        <v>12137</v>
      </c>
      <c r="B217" s="52">
        <f t="shared" si="17"/>
        <v>1</v>
      </c>
      <c r="C217" s="57">
        <f t="shared" si="18"/>
        <v>21</v>
      </c>
      <c r="D217" s="52">
        <v>12137</v>
      </c>
      <c r="E217" s="52" t="s">
        <v>1777</v>
      </c>
      <c r="F217" s="52" t="s">
        <v>638</v>
      </c>
      <c r="G217" s="52" t="s">
        <v>1778</v>
      </c>
      <c r="H217" s="52" t="s">
        <v>1779</v>
      </c>
      <c r="I217" s="52" t="s">
        <v>1780</v>
      </c>
      <c r="J217" s="52" t="s">
        <v>1781</v>
      </c>
      <c r="K217" s="52" t="s">
        <v>291</v>
      </c>
      <c r="L217" s="52" t="s">
        <v>188</v>
      </c>
      <c r="M217" s="60">
        <v>2</v>
      </c>
      <c r="N217" s="57" t="str">
        <f t="shared" si="19"/>
        <v>都大田桜台</v>
      </c>
      <c r="O217" s="57"/>
    </row>
    <row r="218" spans="1:15" x14ac:dyDescent="0.2">
      <c r="A218" s="52">
        <f t="shared" si="16"/>
        <v>12201</v>
      </c>
      <c r="B218" s="52">
        <f t="shared" si="17"/>
        <v>1</v>
      </c>
      <c r="C218" s="57">
        <f t="shared" si="18"/>
        <v>22</v>
      </c>
      <c r="D218" s="57">
        <v>12201</v>
      </c>
      <c r="E218" s="57" t="s">
        <v>1785</v>
      </c>
      <c r="F218" s="57" t="s">
        <v>1786</v>
      </c>
      <c r="G218" s="58" t="s">
        <v>1787</v>
      </c>
      <c r="H218" s="58" t="s">
        <v>1788</v>
      </c>
      <c r="I218" s="58" t="s">
        <v>1789</v>
      </c>
      <c r="J218" s="58" t="s">
        <v>1790</v>
      </c>
      <c r="K218" s="57" t="s">
        <v>291</v>
      </c>
      <c r="L218" s="57" t="s">
        <v>188</v>
      </c>
      <c r="M218" s="59">
        <v>2</v>
      </c>
      <c r="N218" s="57" t="str">
        <f t="shared" si="19"/>
        <v>都大森</v>
      </c>
      <c r="O218" s="57"/>
    </row>
    <row r="219" spans="1:15" x14ac:dyDescent="0.2">
      <c r="A219" s="52">
        <f t="shared" si="16"/>
        <v>12327</v>
      </c>
      <c r="B219" s="52">
        <f t="shared" si="17"/>
        <v>1</v>
      </c>
      <c r="C219" s="57">
        <f t="shared" si="18"/>
        <v>23</v>
      </c>
      <c r="D219" s="57">
        <v>12327</v>
      </c>
      <c r="E219" s="57" t="s">
        <v>117</v>
      </c>
      <c r="F219" s="57" t="s">
        <v>119</v>
      </c>
      <c r="G219" s="58" t="s">
        <v>1212</v>
      </c>
      <c r="H219" s="58" t="s">
        <v>1677</v>
      </c>
      <c r="I219" s="58" t="s">
        <v>1214</v>
      </c>
      <c r="J219" s="58" t="s">
        <v>1678</v>
      </c>
      <c r="K219" s="57" t="s">
        <v>291</v>
      </c>
      <c r="L219" s="57" t="s">
        <v>1044</v>
      </c>
      <c r="M219" s="59">
        <v>3</v>
      </c>
      <c r="N219" s="57" t="str">
        <f t="shared" si="19"/>
        <v>都美原</v>
      </c>
      <c r="O219" s="57"/>
    </row>
    <row r="220" spans="1:15" x14ac:dyDescent="0.2">
      <c r="A220" s="52">
        <f t="shared" si="16"/>
        <v>12330</v>
      </c>
      <c r="B220" s="52">
        <f t="shared" si="17"/>
        <v>1</v>
      </c>
      <c r="C220" s="57">
        <f t="shared" si="18"/>
        <v>23</v>
      </c>
      <c r="D220" s="57">
        <v>12330</v>
      </c>
      <c r="E220" s="57" t="s">
        <v>765</v>
      </c>
      <c r="F220" s="57" t="s">
        <v>766</v>
      </c>
      <c r="G220" s="58" t="s">
        <v>1794</v>
      </c>
      <c r="H220" s="58" t="s">
        <v>1795</v>
      </c>
      <c r="I220" s="58" t="s">
        <v>1796</v>
      </c>
      <c r="J220" s="58" t="s">
        <v>1797</v>
      </c>
      <c r="K220" s="57" t="s">
        <v>291</v>
      </c>
      <c r="L220" s="57" t="s">
        <v>188</v>
      </c>
      <c r="M220" s="59">
        <v>3</v>
      </c>
      <c r="N220" s="57" t="str">
        <f t="shared" si="19"/>
        <v>都美原</v>
      </c>
      <c r="O220" s="57"/>
    </row>
    <row r="221" spans="1:15" x14ac:dyDescent="0.2">
      <c r="A221" s="52">
        <f t="shared" si="16"/>
        <v>12333</v>
      </c>
      <c r="B221" s="52">
        <f t="shared" si="17"/>
        <v>1</v>
      </c>
      <c r="C221" s="57">
        <f t="shared" si="18"/>
        <v>23</v>
      </c>
      <c r="D221" s="57">
        <v>12333</v>
      </c>
      <c r="E221" s="57" t="s">
        <v>1799</v>
      </c>
      <c r="F221" s="57" t="s">
        <v>1800</v>
      </c>
      <c r="G221" s="58" t="s">
        <v>1801</v>
      </c>
      <c r="H221" s="58" t="s">
        <v>1802</v>
      </c>
      <c r="I221" s="58" t="s">
        <v>1803</v>
      </c>
      <c r="J221" s="58" t="s">
        <v>1804</v>
      </c>
      <c r="K221" s="57" t="s">
        <v>291</v>
      </c>
      <c r="L221" s="57" t="s">
        <v>188</v>
      </c>
      <c r="M221" s="59">
        <v>2</v>
      </c>
      <c r="N221" s="57" t="str">
        <f t="shared" si="19"/>
        <v>都美原</v>
      </c>
      <c r="O221" s="57"/>
    </row>
    <row r="222" spans="1:15" x14ac:dyDescent="0.2">
      <c r="A222" s="52">
        <f t="shared" si="16"/>
        <v>12334</v>
      </c>
      <c r="B222" s="52">
        <f t="shared" si="17"/>
        <v>1</v>
      </c>
      <c r="C222" s="57">
        <f t="shared" si="18"/>
        <v>23</v>
      </c>
      <c r="D222" s="57">
        <v>12334</v>
      </c>
      <c r="E222" s="57" t="s">
        <v>22</v>
      </c>
      <c r="F222" s="57" t="s">
        <v>1805</v>
      </c>
      <c r="G222" s="58" t="s">
        <v>1085</v>
      </c>
      <c r="H222" s="58" t="s">
        <v>1594</v>
      </c>
      <c r="I222" s="58" t="s">
        <v>1625</v>
      </c>
      <c r="J222" s="58" t="s">
        <v>1596</v>
      </c>
      <c r="K222" s="57" t="s">
        <v>291</v>
      </c>
      <c r="L222" s="57" t="s">
        <v>189</v>
      </c>
      <c r="M222" s="59">
        <v>2</v>
      </c>
      <c r="N222" s="57" t="str">
        <f t="shared" si="19"/>
        <v>都美原</v>
      </c>
      <c r="O222" s="57"/>
    </row>
    <row r="223" spans="1:15" x14ac:dyDescent="0.2">
      <c r="A223" s="52">
        <f t="shared" si="16"/>
        <v>12335</v>
      </c>
      <c r="B223" s="52">
        <f t="shared" si="17"/>
        <v>1</v>
      </c>
      <c r="C223" s="57">
        <f t="shared" si="18"/>
        <v>23</v>
      </c>
      <c r="D223" s="57">
        <v>12335</v>
      </c>
      <c r="E223" s="57" t="s">
        <v>22</v>
      </c>
      <c r="F223" s="57" t="s">
        <v>1806</v>
      </c>
      <c r="G223" s="58" t="s">
        <v>1085</v>
      </c>
      <c r="H223" s="58" t="s">
        <v>1807</v>
      </c>
      <c r="I223" s="58" t="s">
        <v>1625</v>
      </c>
      <c r="J223" s="58" t="s">
        <v>1808</v>
      </c>
      <c r="K223" s="57" t="s">
        <v>291</v>
      </c>
      <c r="L223" s="57" t="s">
        <v>188</v>
      </c>
      <c r="M223" s="59">
        <v>2</v>
      </c>
      <c r="N223" s="57" t="str">
        <f t="shared" si="19"/>
        <v>都美原</v>
      </c>
      <c r="O223" s="57"/>
    </row>
    <row r="224" spans="1:15" x14ac:dyDescent="0.2">
      <c r="A224" s="52">
        <f t="shared" si="16"/>
        <v>12336</v>
      </c>
      <c r="B224" s="52">
        <f t="shared" si="17"/>
        <v>1</v>
      </c>
      <c r="C224" s="57">
        <f t="shared" si="18"/>
        <v>23</v>
      </c>
      <c r="D224" s="57">
        <v>12336</v>
      </c>
      <c r="E224" s="57" t="s">
        <v>63</v>
      </c>
      <c r="F224" s="57" t="s">
        <v>1809</v>
      </c>
      <c r="G224" s="58" t="s">
        <v>1421</v>
      </c>
      <c r="H224" s="58" t="s">
        <v>1810</v>
      </c>
      <c r="I224" s="58" t="s">
        <v>1811</v>
      </c>
      <c r="J224" s="58" t="s">
        <v>1812</v>
      </c>
      <c r="K224" s="57" t="s">
        <v>291</v>
      </c>
      <c r="L224" s="57" t="s">
        <v>188</v>
      </c>
      <c r="M224" s="59">
        <v>2</v>
      </c>
      <c r="N224" s="57" t="str">
        <f t="shared" si="19"/>
        <v>都美原</v>
      </c>
      <c r="O224" s="57"/>
    </row>
    <row r="225" spans="1:15" x14ac:dyDescent="0.2">
      <c r="A225" s="52">
        <f t="shared" si="16"/>
        <v>12337</v>
      </c>
      <c r="B225" s="52">
        <f t="shared" si="17"/>
        <v>1</v>
      </c>
      <c r="C225" s="57">
        <f t="shared" si="18"/>
        <v>23</v>
      </c>
      <c r="D225" s="57">
        <v>12337</v>
      </c>
      <c r="E225" s="57" t="s">
        <v>1813</v>
      </c>
      <c r="F225" s="57" t="s">
        <v>1814</v>
      </c>
      <c r="G225" s="58" t="s">
        <v>1815</v>
      </c>
      <c r="H225" s="58" t="s">
        <v>1816</v>
      </c>
      <c r="I225" s="58" t="s">
        <v>1817</v>
      </c>
      <c r="J225" s="58" t="s">
        <v>1818</v>
      </c>
      <c r="K225" s="57" t="s">
        <v>291</v>
      </c>
      <c r="L225" s="57" t="s">
        <v>189</v>
      </c>
      <c r="M225" s="59">
        <v>2</v>
      </c>
      <c r="N225" s="57" t="str">
        <f t="shared" si="19"/>
        <v>都美原</v>
      </c>
      <c r="O225" s="57"/>
    </row>
    <row r="226" spans="1:15" x14ac:dyDescent="0.2">
      <c r="A226" s="52">
        <f t="shared" si="16"/>
        <v>12338</v>
      </c>
      <c r="B226" s="52">
        <f t="shared" si="17"/>
        <v>1</v>
      </c>
      <c r="C226" s="57">
        <f t="shared" si="18"/>
        <v>23</v>
      </c>
      <c r="D226" s="57">
        <v>12338</v>
      </c>
      <c r="E226" s="57" t="s">
        <v>442</v>
      </c>
      <c r="F226" s="57" t="s">
        <v>1819</v>
      </c>
      <c r="G226" s="58" t="s">
        <v>1820</v>
      </c>
      <c r="H226" s="58" t="s">
        <v>1247</v>
      </c>
      <c r="I226" s="58" t="s">
        <v>1821</v>
      </c>
      <c r="J226" s="58" t="s">
        <v>1248</v>
      </c>
      <c r="K226" s="57" t="s">
        <v>291</v>
      </c>
      <c r="L226" s="57" t="s">
        <v>189</v>
      </c>
      <c r="M226" s="59">
        <v>2</v>
      </c>
      <c r="N226" s="57" t="str">
        <f t="shared" si="19"/>
        <v>都美原</v>
      </c>
      <c r="O226" s="57"/>
    </row>
    <row r="227" spans="1:15" x14ac:dyDescent="0.2">
      <c r="A227" s="52">
        <f t="shared" si="16"/>
        <v>12340</v>
      </c>
      <c r="B227" s="52">
        <f t="shared" si="17"/>
        <v>1</v>
      </c>
      <c r="C227" s="57">
        <f t="shared" si="18"/>
        <v>23</v>
      </c>
      <c r="D227" s="57">
        <v>12340</v>
      </c>
      <c r="E227" s="57" t="s">
        <v>1822</v>
      </c>
      <c r="F227" s="57" t="s">
        <v>84</v>
      </c>
      <c r="G227" s="58" t="s">
        <v>1823</v>
      </c>
      <c r="H227" s="58" t="s">
        <v>1506</v>
      </c>
      <c r="I227" s="58" t="s">
        <v>1824</v>
      </c>
      <c r="J227" s="58" t="s">
        <v>1508</v>
      </c>
      <c r="K227" s="57" t="s">
        <v>291</v>
      </c>
      <c r="L227" s="57" t="s">
        <v>189</v>
      </c>
      <c r="M227" s="59">
        <v>2</v>
      </c>
      <c r="N227" s="57" t="str">
        <f t="shared" si="19"/>
        <v>都美原</v>
      </c>
      <c r="O227" s="57"/>
    </row>
    <row r="228" spans="1:15" x14ac:dyDescent="0.2">
      <c r="A228" s="52">
        <f t="shared" si="16"/>
        <v>12343</v>
      </c>
      <c r="B228" s="52">
        <f t="shared" si="17"/>
        <v>1</v>
      </c>
      <c r="C228" s="57">
        <f t="shared" si="18"/>
        <v>23</v>
      </c>
      <c r="D228" s="57">
        <v>12343</v>
      </c>
      <c r="E228" s="57" t="s">
        <v>3830</v>
      </c>
      <c r="F228" s="57" t="s">
        <v>3831</v>
      </c>
      <c r="G228" s="58" t="s">
        <v>3832</v>
      </c>
      <c r="H228" s="58" t="s">
        <v>1152</v>
      </c>
      <c r="I228" s="58" t="s">
        <v>3833</v>
      </c>
      <c r="J228" s="58" t="s">
        <v>1153</v>
      </c>
      <c r="K228" s="57" t="s">
        <v>291</v>
      </c>
      <c r="L228" s="57" t="s">
        <v>189</v>
      </c>
      <c r="M228" s="59">
        <v>1</v>
      </c>
      <c r="N228" s="57" t="str">
        <f t="shared" si="19"/>
        <v>都美原</v>
      </c>
      <c r="O228" s="57"/>
    </row>
    <row r="229" spans="1:15" x14ac:dyDescent="0.2">
      <c r="A229" s="52">
        <f t="shared" si="16"/>
        <v>12366</v>
      </c>
      <c r="B229" s="52">
        <f t="shared" si="17"/>
        <v>1</v>
      </c>
      <c r="C229" s="57">
        <f t="shared" si="18"/>
        <v>23</v>
      </c>
      <c r="D229" s="57">
        <v>12366</v>
      </c>
      <c r="E229" s="57" t="s">
        <v>767</v>
      </c>
      <c r="F229" s="57" t="s">
        <v>768</v>
      </c>
      <c r="G229" s="58" t="s">
        <v>1832</v>
      </c>
      <c r="H229" s="58" t="s">
        <v>1833</v>
      </c>
      <c r="I229" s="58" t="s">
        <v>1834</v>
      </c>
      <c r="J229" s="58" t="s">
        <v>1835</v>
      </c>
      <c r="K229" s="57" t="s">
        <v>292</v>
      </c>
      <c r="L229" s="57" t="s">
        <v>1044</v>
      </c>
      <c r="M229" s="59">
        <v>3</v>
      </c>
      <c r="N229" s="57" t="str">
        <f t="shared" si="19"/>
        <v>都美原</v>
      </c>
      <c r="O229" s="57"/>
    </row>
    <row r="230" spans="1:15" x14ac:dyDescent="0.2">
      <c r="A230" s="52">
        <f t="shared" si="16"/>
        <v>12370</v>
      </c>
      <c r="B230" s="52">
        <f t="shared" si="17"/>
        <v>1</v>
      </c>
      <c r="C230" s="57">
        <f t="shared" si="18"/>
        <v>23</v>
      </c>
      <c r="D230" s="57">
        <v>12370</v>
      </c>
      <c r="E230" s="57" t="s">
        <v>99</v>
      </c>
      <c r="F230" s="57" t="s">
        <v>1836</v>
      </c>
      <c r="G230" s="58" t="s">
        <v>1837</v>
      </c>
      <c r="H230" s="58" t="s">
        <v>1838</v>
      </c>
      <c r="I230" s="58" t="s">
        <v>1839</v>
      </c>
      <c r="J230" s="58" t="s">
        <v>1840</v>
      </c>
      <c r="K230" s="57" t="s">
        <v>292</v>
      </c>
      <c r="L230" s="57" t="s">
        <v>188</v>
      </c>
      <c r="M230" s="59">
        <v>2</v>
      </c>
      <c r="N230" s="57" t="str">
        <f t="shared" si="19"/>
        <v>都美原</v>
      </c>
      <c r="O230" s="57"/>
    </row>
    <row r="231" spans="1:15" x14ac:dyDescent="0.2">
      <c r="A231" s="52">
        <f t="shared" si="16"/>
        <v>12371</v>
      </c>
      <c r="B231" s="52">
        <f t="shared" si="17"/>
        <v>1</v>
      </c>
      <c r="C231" s="57">
        <f t="shared" si="18"/>
        <v>23</v>
      </c>
      <c r="D231" s="57">
        <v>12371</v>
      </c>
      <c r="E231" s="57" t="s">
        <v>1841</v>
      </c>
      <c r="F231" s="57" t="s">
        <v>1842</v>
      </c>
      <c r="G231" s="58" t="s">
        <v>1843</v>
      </c>
      <c r="H231" s="58" t="s">
        <v>1844</v>
      </c>
      <c r="I231" s="58" t="s">
        <v>1845</v>
      </c>
      <c r="J231" s="58" t="s">
        <v>1846</v>
      </c>
      <c r="K231" s="57" t="s">
        <v>292</v>
      </c>
      <c r="L231" s="57" t="s">
        <v>188</v>
      </c>
      <c r="M231" s="59">
        <v>2</v>
      </c>
      <c r="N231" s="57" t="str">
        <f t="shared" si="19"/>
        <v>都美原</v>
      </c>
      <c r="O231" s="57"/>
    </row>
    <row r="232" spans="1:15" x14ac:dyDescent="0.2">
      <c r="A232" s="52">
        <f t="shared" si="16"/>
        <v>12373</v>
      </c>
      <c r="B232" s="52">
        <f t="shared" si="17"/>
        <v>1</v>
      </c>
      <c r="C232" s="57">
        <f t="shared" si="18"/>
        <v>23</v>
      </c>
      <c r="D232" s="57">
        <v>12373</v>
      </c>
      <c r="E232" s="57" t="s">
        <v>3834</v>
      </c>
      <c r="F232" s="57" t="s">
        <v>614</v>
      </c>
      <c r="G232" s="58" t="s">
        <v>3835</v>
      </c>
      <c r="H232" s="58" t="s">
        <v>1081</v>
      </c>
      <c r="I232" s="58" t="s">
        <v>3836</v>
      </c>
      <c r="J232" s="58" t="s">
        <v>1083</v>
      </c>
      <c r="K232" s="57" t="s">
        <v>292</v>
      </c>
      <c r="L232" s="57" t="s">
        <v>189</v>
      </c>
      <c r="M232" s="59">
        <v>1</v>
      </c>
      <c r="N232" s="57" t="str">
        <f t="shared" si="19"/>
        <v>都美原</v>
      </c>
      <c r="O232" s="57"/>
    </row>
    <row r="233" spans="1:15" x14ac:dyDescent="0.2">
      <c r="A233" s="52">
        <f t="shared" si="16"/>
        <v>12410</v>
      </c>
      <c r="B233" s="52">
        <f t="shared" si="17"/>
        <v>1</v>
      </c>
      <c r="C233" s="57">
        <f t="shared" si="18"/>
        <v>24</v>
      </c>
      <c r="D233" s="52">
        <v>12410</v>
      </c>
      <c r="E233" s="52" t="s">
        <v>596</v>
      </c>
      <c r="F233" s="52" t="s">
        <v>1850</v>
      </c>
      <c r="G233" s="52" t="s">
        <v>1295</v>
      </c>
      <c r="H233" s="52" t="s">
        <v>1851</v>
      </c>
      <c r="I233" s="52" t="s">
        <v>1296</v>
      </c>
      <c r="J233" s="52" t="s">
        <v>1852</v>
      </c>
      <c r="K233" s="52" t="s">
        <v>291</v>
      </c>
      <c r="L233" s="52" t="s">
        <v>189</v>
      </c>
      <c r="M233" s="60">
        <v>2</v>
      </c>
      <c r="N233" s="57" t="str">
        <f t="shared" si="19"/>
        <v>都蒲田</v>
      </c>
      <c r="O233" s="57"/>
    </row>
    <row r="234" spans="1:15" x14ac:dyDescent="0.2">
      <c r="A234" s="52">
        <f t="shared" si="16"/>
        <v>12455</v>
      </c>
      <c r="B234" s="52">
        <f t="shared" si="17"/>
        <v>1</v>
      </c>
      <c r="C234" s="57">
        <f t="shared" si="18"/>
        <v>24</v>
      </c>
      <c r="D234" s="52">
        <v>12455</v>
      </c>
      <c r="E234" s="52" t="s">
        <v>97</v>
      </c>
      <c r="F234" s="52" t="s">
        <v>769</v>
      </c>
      <c r="G234" s="52" t="s">
        <v>1853</v>
      </c>
      <c r="H234" s="52" t="s">
        <v>1854</v>
      </c>
      <c r="I234" s="52" t="s">
        <v>1855</v>
      </c>
      <c r="J234" s="52" t="s">
        <v>1856</v>
      </c>
      <c r="K234" s="52" t="s">
        <v>292</v>
      </c>
      <c r="L234" s="52" t="s">
        <v>1044</v>
      </c>
      <c r="M234" s="60">
        <v>3</v>
      </c>
      <c r="N234" s="57" t="str">
        <f t="shared" si="19"/>
        <v>都蒲田</v>
      </c>
      <c r="O234" s="57"/>
    </row>
    <row r="235" spans="1:15" x14ac:dyDescent="0.2">
      <c r="A235" s="52">
        <f t="shared" si="16"/>
        <v>12515</v>
      </c>
      <c r="B235" s="52">
        <f t="shared" si="17"/>
        <v>1</v>
      </c>
      <c r="C235" s="57">
        <f t="shared" si="18"/>
        <v>25</v>
      </c>
      <c r="D235" s="52">
        <v>12515</v>
      </c>
      <c r="E235" s="52" t="s">
        <v>1865</v>
      </c>
      <c r="F235" s="52" t="s">
        <v>1866</v>
      </c>
      <c r="G235" s="52" t="s">
        <v>1867</v>
      </c>
      <c r="H235" s="52" t="s">
        <v>1868</v>
      </c>
      <c r="I235" s="52" t="s">
        <v>1869</v>
      </c>
      <c r="J235" s="52" t="s">
        <v>1870</v>
      </c>
      <c r="K235" s="52" t="s">
        <v>291</v>
      </c>
      <c r="L235" s="52" t="s">
        <v>1044</v>
      </c>
      <c r="M235" s="60">
        <v>3</v>
      </c>
      <c r="N235" s="57" t="str">
        <f t="shared" si="19"/>
        <v>都田園調布</v>
      </c>
    </row>
    <row r="236" spans="1:15" x14ac:dyDescent="0.2">
      <c r="A236" s="52">
        <f t="shared" si="16"/>
        <v>12516</v>
      </c>
      <c r="B236" s="52">
        <f t="shared" si="17"/>
        <v>1</v>
      </c>
      <c r="C236" s="57">
        <f t="shared" si="18"/>
        <v>25</v>
      </c>
      <c r="D236" s="52">
        <v>12516</v>
      </c>
      <c r="E236" s="52" t="s">
        <v>1871</v>
      </c>
      <c r="F236" s="52" t="s">
        <v>1872</v>
      </c>
      <c r="G236" s="52" t="s">
        <v>1873</v>
      </c>
      <c r="H236" s="52" t="s">
        <v>1874</v>
      </c>
      <c r="I236" s="52" t="s">
        <v>1875</v>
      </c>
      <c r="J236" s="52" t="s">
        <v>1876</v>
      </c>
      <c r="K236" s="52" t="s">
        <v>291</v>
      </c>
      <c r="L236" s="52" t="s">
        <v>188</v>
      </c>
      <c r="M236" s="60">
        <v>2</v>
      </c>
      <c r="N236" s="57" t="str">
        <f t="shared" si="19"/>
        <v>都田園調布</v>
      </c>
    </row>
    <row r="237" spans="1:15" x14ac:dyDescent="0.2">
      <c r="A237" s="52">
        <f t="shared" si="16"/>
        <v>12517</v>
      </c>
      <c r="B237" s="52">
        <f t="shared" si="17"/>
        <v>1</v>
      </c>
      <c r="C237" s="57">
        <f t="shared" si="18"/>
        <v>25</v>
      </c>
      <c r="D237" s="52">
        <v>12517</v>
      </c>
      <c r="E237" s="52" t="s">
        <v>1877</v>
      </c>
      <c r="F237" s="52" t="s">
        <v>1878</v>
      </c>
      <c r="G237" s="52" t="s">
        <v>1879</v>
      </c>
      <c r="H237" s="52" t="s">
        <v>1024</v>
      </c>
      <c r="I237" s="52" t="s">
        <v>1880</v>
      </c>
      <c r="J237" s="52" t="s">
        <v>1043</v>
      </c>
      <c r="K237" s="52" t="s">
        <v>291</v>
      </c>
      <c r="L237" s="52" t="s">
        <v>188</v>
      </c>
      <c r="M237" s="60">
        <v>2</v>
      </c>
      <c r="N237" s="57" t="str">
        <f t="shared" si="19"/>
        <v>都田園調布</v>
      </c>
      <c r="O237" s="57"/>
    </row>
    <row r="238" spans="1:15" x14ac:dyDescent="0.2">
      <c r="A238" s="52">
        <f t="shared" si="16"/>
        <v>12518</v>
      </c>
      <c r="B238" s="52">
        <f t="shared" si="17"/>
        <v>1</v>
      </c>
      <c r="C238" s="57">
        <f t="shared" si="18"/>
        <v>25</v>
      </c>
      <c r="D238" s="52">
        <v>12518</v>
      </c>
      <c r="E238" s="52" t="s">
        <v>657</v>
      </c>
      <c r="F238" s="52" t="s">
        <v>1881</v>
      </c>
      <c r="G238" s="52" t="s">
        <v>1882</v>
      </c>
      <c r="H238" s="52" t="s">
        <v>1045</v>
      </c>
      <c r="I238" s="52" t="s">
        <v>1883</v>
      </c>
      <c r="J238" s="52" t="s">
        <v>1046</v>
      </c>
      <c r="K238" s="52" t="s">
        <v>291</v>
      </c>
      <c r="L238" s="52" t="s">
        <v>189</v>
      </c>
      <c r="M238" s="60">
        <v>2</v>
      </c>
      <c r="N238" s="57" t="str">
        <f t="shared" si="19"/>
        <v>都田園調布</v>
      </c>
    </row>
    <row r="239" spans="1:15" x14ac:dyDescent="0.2">
      <c r="A239" s="52">
        <f t="shared" si="16"/>
        <v>12554</v>
      </c>
      <c r="B239" s="52">
        <f t="shared" si="17"/>
        <v>1</v>
      </c>
      <c r="C239" s="57">
        <f t="shared" si="18"/>
        <v>25</v>
      </c>
      <c r="D239" s="52">
        <v>12554</v>
      </c>
      <c r="E239" s="52" t="s">
        <v>1887</v>
      </c>
      <c r="F239" s="52" t="s">
        <v>1888</v>
      </c>
      <c r="G239" s="52" t="s">
        <v>1889</v>
      </c>
      <c r="H239" s="52" t="s">
        <v>1890</v>
      </c>
      <c r="I239" s="52" t="s">
        <v>1891</v>
      </c>
      <c r="J239" s="52" t="s">
        <v>1892</v>
      </c>
      <c r="K239" s="52" t="s">
        <v>292</v>
      </c>
      <c r="L239" s="52" t="s">
        <v>188</v>
      </c>
      <c r="M239" s="60">
        <v>2</v>
      </c>
      <c r="N239" s="57" t="str">
        <f t="shared" si="19"/>
        <v>都田園調布</v>
      </c>
    </row>
    <row r="240" spans="1:15" x14ac:dyDescent="0.2">
      <c r="A240" s="52">
        <f t="shared" si="16"/>
        <v>12701</v>
      </c>
      <c r="B240" s="52">
        <f t="shared" si="17"/>
        <v>1</v>
      </c>
      <c r="C240" s="57">
        <f t="shared" si="18"/>
        <v>27</v>
      </c>
      <c r="D240" s="57">
        <v>12701</v>
      </c>
      <c r="E240" s="57" t="s">
        <v>771</v>
      </c>
      <c r="F240" s="57" t="s">
        <v>772</v>
      </c>
      <c r="G240" s="58" t="s">
        <v>1897</v>
      </c>
      <c r="H240" s="58" t="s">
        <v>1256</v>
      </c>
      <c r="I240" s="58" t="s">
        <v>1898</v>
      </c>
      <c r="J240" s="58" t="s">
        <v>1899</v>
      </c>
      <c r="K240" s="57" t="s">
        <v>291</v>
      </c>
      <c r="L240" s="57" t="s">
        <v>1044</v>
      </c>
      <c r="M240" s="59">
        <v>3</v>
      </c>
      <c r="N240" s="57" t="str">
        <f t="shared" si="19"/>
        <v>都つばさ総合</v>
      </c>
    </row>
    <row r="241" spans="1:15" x14ac:dyDescent="0.2">
      <c r="A241" s="52">
        <f t="shared" si="16"/>
        <v>12706</v>
      </c>
      <c r="B241" s="52">
        <f t="shared" si="17"/>
        <v>1</v>
      </c>
      <c r="C241" s="57">
        <f t="shared" si="18"/>
        <v>27</v>
      </c>
      <c r="D241" s="57">
        <v>12706</v>
      </c>
      <c r="E241" s="57" t="s">
        <v>774</v>
      </c>
      <c r="F241" s="57" t="s">
        <v>775</v>
      </c>
      <c r="G241" s="58" t="s">
        <v>1901</v>
      </c>
      <c r="H241" s="58" t="s">
        <v>1454</v>
      </c>
      <c r="I241" s="58" t="s">
        <v>1902</v>
      </c>
      <c r="J241" s="58" t="s">
        <v>1455</v>
      </c>
      <c r="K241" s="57" t="s">
        <v>291</v>
      </c>
      <c r="L241" s="57" t="s">
        <v>1044</v>
      </c>
      <c r="M241" s="59">
        <v>3</v>
      </c>
      <c r="N241" s="57" t="str">
        <f t="shared" si="19"/>
        <v>都つばさ総合</v>
      </c>
    </row>
    <row r="242" spans="1:15" x14ac:dyDescent="0.2">
      <c r="A242" s="52">
        <f t="shared" si="16"/>
        <v>12707</v>
      </c>
      <c r="B242" s="52">
        <f t="shared" si="17"/>
        <v>1</v>
      </c>
      <c r="C242" s="57">
        <f t="shared" si="18"/>
        <v>27</v>
      </c>
      <c r="D242" s="57">
        <v>12707</v>
      </c>
      <c r="E242" s="57" t="s">
        <v>776</v>
      </c>
      <c r="F242" s="57" t="s">
        <v>777</v>
      </c>
      <c r="G242" s="58" t="s">
        <v>1903</v>
      </c>
      <c r="H242" s="58" t="s">
        <v>1658</v>
      </c>
      <c r="I242" s="58" t="s">
        <v>1904</v>
      </c>
      <c r="J242" s="58" t="s">
        <v>1660</v>
      </c>
      <c r="K242" s="57" t="s">
        <v>291</v>
      </c>
      <c r="L242" s="57" t="s">
        <v>1044</v>
      </c>
      <c r="M242" s="59">
        <v>3</v>
      </c>
      <c r="N242" s="57" t="str">
        <f t="shared" si="19"/>
        <v>都つばさ総合</v>
      </c>
      <c r="O242" s="57"/>
    </row>
    <row r="243" spans="1:15" x14ac:dyDescent="0.2">
      <c r="A243" s="52">
        <f t="shared" si="16"/>
        <v>12712</v>
      </c>
      <c r="B243" s="52">
        <f t="shared" si="17"/>
        <v>1</v>
      </c>
      <c r="C243" s="57">
        <f t="shared" si="18"/>
        <v>27</v>
      </c>
      <c r="D243" s="52">
        <v>12712</v>
      </c>
      <c r="E243" s="52" t="s">
        <v>73</v>
      </c>
      <c r="F243" s="52" t="s">
        <v>1911</v>
      </c>
      <c r="G243" s="52" t="s">
        <v>1912</v>
      </c>
      <c r="H243" s="52" t="s">
        <v>1913</v>
      </c>
      <c r="I243" s="52" t="s">
        <v>1914</v>
      </c>
      <c r="J243" s="52" t="s">
        <v>1915</v>
      </c>
      <c r="K243" s="52" t="s">
        <v>291</v>
      </c>
      <c r="L243" s="52" t="s">
        <v>188</v>
      </c>
      <c r="M243" s="60">
        <v>2</v>
      </c>
      <c r="N243" s="57" t="str">
        <f t="shared" si="19"/>
        <v>都つばさ総合</v>
      </c>
      <c r="O243" s="57"/>
    </row>
    <row r="244" spans="1:15" x14ac:dyDescent="0.2">
      <c r="A244" s="52">
        <f t="shared" si="16"/>
        <v>12751</v>
      </c>
      <c r="B244" s="52">
        <f t="shared" si="17"/>
        <v>1</v>
      </c>
      <c r="C244" s="57">
        <f t="shared" si="18"/>
        <v>27</v>
      </c>
      <c r="D244" s="52">
        <v>12751</v>
      </c>
      <c r="E244" s="52" t="s">
        <v>752</v>
      </c>
      <c r="F244" s="52" t="s">
        <v>1918</v>
      </c>
      <c r="G244" s="52" t="s">
        <v>1725</v>
      </c>
      <c r="H244" s="52" t="s">
        <v>1919</v>
      </c>
      <c r="I244" s="52" t="s">
        <v>1727</v>
      </c>
      <c r="J244" s="52" t="s">
        <v>1920</v>
      </c>
      <c r="K244" s="52" t="s">
        <v>292</v>
      </c>
      <c r="L244" s="52" t="s">
        <v>189</v>
      </c>
      <c r="M244" s="60">
        <v>2</v>
      </c>
      <c r="N244" s="57" t="str">
        <f t="shared" si="19"/>
        <v>都つばさ総合</v>
      </c>
      <c r="O244" s="57"/>
    </row>
    <row r="245" spans="1:15" x14ac:dyDescent="0.2">
      <c r="A245" s="52">
        <f t="shared" si="16"/>
        <v>12761</v>
      </c>
      <c r="B245" s="52">
        <f t="shared" si="17"/>
        <v>1</v>
      </c>
      <c r="C245" s="57">
        <f t="shared" si="18"/>
        <v>27</v>
      </c>
      <c r="D245" s="52">
        <v>12761</v>
      </c>
      <c r="E245" s="52" t="s">
        <v>3837</v>
      </c>
      <c r="F245" s="52" t="s">
        <v>3169</v>
      </c>
      <c r="G245" s="52" t="s">
        <v>3838</v>
      </c>
      <c r="H245" s="52" t="s">
        <v>1792</v>
      </c>
      <c r="I245" s="52" t="s">
        <v>3839</v>
      </c>
      <c r="J245" s="52" t="s">
        <v>1793</v>
      </c>
      <c r="K245" s="52" t="s">
        <v>292</v>
      </c>
      <c r="L245" s="52" t="s">
        <v>189</v>
      </c>
      <c r="M245" s="60">
        <v>1</v>
      </c>
      <c r="N245" s="57" t="str">
        <f t="shared" si="19"/>
        <v>都つばさ総合</v>
      </c>
      <c r="O245" s="57"/>
    </row>
    <row r="246" spans="1:15" x14ac:dyDescent="0.2">
      <c r="A246" s="52">
        <f t="shared" si="16"/>
        <v>12902</v>
      </c>
      <c r="B246" s="52">
        <f t="shared" si="17"/>
        <v>1</v>
      </c>
      <c r="C246" s="57">
        <f t="shared" si="18"/>
        <v>29</v>
      </c>
      <c r="D246" s="52">
        <v>12902</v>
      </c>
      <c r="E246" s="52" t="s">
        <v>781</v>
      </c>
      <c r="F246" s="52" t="s">
        <v>617</v>
      </c>
      <c r="G246" s="52" t="s">
        <v>1927</v>
      </c>
      <c r="H246" s="52" t="s">
        <v>1140</v>
      </c>
      <c r="I246" s="52" t="s">
        <v>1928</v>
      </c>
      <c r="J246" s="52" t="s">
        <v>1929</v>
      </c>
      <c r="K246" s="52" t="s">
        <v>291</v>
      </c>
      <c r="L246" s="52" t="s">
        <v>188</v>
      </c>
      <c r="M246" s="60">
        <v>3</v>
      </c>
      <c r="N246" s="57" t="str">
        <f t="shared" si="19"/>
        <v>都雪谷</v>
      </c>
      <c r="O246" s="57"/>
    </row>
    <row r="247" spans="1:15" x14ac:dyDescent="0.2">
      <c r="A247" s="52">
        <f t="shared" si="16"/>
        <v>12920</v>
      </c>
      <c r="B247" s="52">
        <f t="shared" si="17"/>
        <v>1</v>
      </c>
      <c r="C247" s="57">
        <f t="shared" si="18"/>
        <v>29</v>
      </c>
      <c r="D247" s="52">
        <v>12920</v>
      </c>
      <c r="E247" s="52" t="s">
        <v>1941</v>
      </c>
      <c r="F247" s="52" t="s">
        <v>67</v>
      </c>
      <c r="G247" s="52" t="s">
        <v>1942</v>
      </c>
      <c r="H247" s="52" t="s">
        <v>1175</v>
      </c>
      <c r="I247" s="52" t="s">
        <v>1943</v>
      </c>
      <c r="J247" s="52" t="s">
        <v>1782</v>
      </c>
      <c r="K247" s="52" t="s">
        <v>291</v>
      </c>
      <c r="L247" s="52" t="s">
        <v>188</v>
      </c>
      <c r="M247" s="60">
        <v>2</v>
      </c>
      <c r="N247" s="57" t="str">
        <f t="shared" si="19"/>
        <v>都雪谷</v>
      </c>
      <c r="O247" s="57"/>
    </row>
    <row r="248" spans="1:15" x14ac:dyDescent="0.2">
      <c r="A248" s="52">
        <f t="shared" si="16"/>
        <v>12921</v>
      </c>
      <c r="B248" s="52">
        <f t="shared" si="17"/>
        <v>1</v>
      </c>
      <c r="C248" s="57">
        <f t="shared" si="18"/>
        <v>29</v>
      </c>
      <c r="D248" s="57">
        <v>12921</v>
      </c>
      <c r="E248" s="57" t="s">
        <v>47</v>
      </c>
      <c r="F248" s="57" t="s">
        <v>1944</v>
      </c>
      <c r="G248" s="58" t="s">
        <v>1102</v>
      </c>
      <c r="H248" s="58" t="s">
        <v>1945</v>
      </c>
      <c r="I248" s="58" t="s">
        <v>1104</v>
      </c>
      <c r="J248" s="58" t="s">
        <v>1946</v>
      </c>
      <c r="K248" s="57" t="s">
        <v>291</v>
      </c>
      <c r="L248" s="57" t="s">
        <v>189</v>
      </c>
      <c r="M248" s="59">
        <v>2</v>
      </c>
      <c r="N248" s="57" t="str">
        <f t="shared" si="19"/>
        <v>都雪谷</v>
      </c>
      <c r="O248" s="57"/>
    </row>
    <row r="249" spans="1:15" x14ac:dyDescent="0.2">
      <c r="A249" s="52">
        <f t="shared" si="16"/>
        <v>12922</v>
      </c>
      <c r="B249" s="52">
        <f t="shared" si="17"/>
        <v>1</v>
      </c>
      <c r="C249" s="57">
        <f t="shared" si="18"/>
        <v>29</v>
      </c>
      <c r="D249" s="57">
        <v>12922</v>
      </c>
      <c r="E249" s="57" t="s">
        <v>1947</v>
      </c>
      <c r="F249" s="57" t="s">
        <v>1948</v>
      </c>
      <c r="G249" s="58" t="s">
        <v>1949</v>
      </c>
      <c r="H249" s="58" t="s">
        <v>1768</v>
      </c>
      <c r="I249" s="58" t="s">
        <v>1950</v>
      </c>
      <c r="J249" s="58" t="s">
        <v>1769</v>
      </c>
      <c r="K249" s="57" t="s">
        <v>291</v>
      </c>
      <c r="L249" s="57" t="s">
        <v>188</v>
      </c>
      <c r="M249" s="59">
        <v>2</v>
      </c>
      <c r="N249" s="57" t="str">
        <f t="shared" si="19"/>
        <v>都雪谷</v>
      </c>
      <c r="O249" s="57"/>
    </row>
    <row r="250" spans="1:15" x14ac:dyDescent="0.2">
      <c r="A250" s="52">
        <f t="shared" si="16"/>
        <v>12923</v>
      </c>
      <c r="B250" s="52">
        <f t="shared" si="17"/>
        <v>1</v>
      </c>
      <c r="C250" s="57">
        <f t="shared" si="18"/>
        <v>29</v>
      </c>
      <c r="D250" s="57">
        <v>12923</v>
      </c>
      <c r="E250" s="57" t="s">
        <v>26</v>
      </c>
      <c r="F250" s="57" t="s">
        <v>1951</v>
      </c>
      <c r="G250" s="58" t="s">
        <v>1466</v>
      </c>
      <c r="H250" s="58" t="s">
        <v>1024</v>
      </c>
      <c r="I250" s="58" t="s">
        <v>1559</v>
      </c>
      <c r="J250" s="58" t="s">
        <v>1043</v>
      </c>
      <c r="K250" s="57" t="s">
        <v>291</v>
      </c>
      <c r="L250" s="57" t="s">
        <v>188</v>
      </c>
      <c r="M250" s="59">
        <v>2</v>
      </c>
      <c r="N250" s="57" t="str">
        <f t="shared" si="19"/>
        <v>都雪谷</v>
      </c>
      <c r="O250" s="57"/>
    </row>
    <row r="251" spans="1:15" x14ac:dyDescent="0.2">
      <c r="A251" s="52">
        <f t="shared" si="16"/>
        <v>12924</v>
      </c>
      <c r="B251" s="52">
        <f t="shared" si="17"/>
        <v>1</v>
      </c>
      <c r="C251" s="57">
        <f t="shared" si="18"/>
        <v>29</v>
      </c>
      <c r="D251" s="57">
        <v>12924</v>
      </c>
      <c r="E251" s="57" t="s">
        <v>50</v>
      </c>
      <c r="F251" s="57" t="s">
        <v>1623</v>
      </c>
      <c r="G251" s="58" t="s">
        <v>1952</v>
      </c>
      <c r="H251" s="58" t="s">
        <v>1624</v>
      </c>
      <c r="I251" s="58" t="s">
        <v>1953</v>
      </c>
      <c r="J251" s="58" t="s">
        <v>1626</v>
      </c>
      <c r="K251" s="57" t="s">
        <v>291</v>
      </c>
      <c r="L251" s="57" t="s">
        <v>188</v>
      </c>
      <c r="M251" s="59">
        <v>2</v>
      </c>
      <c r="N251" s="57" t="str">
        <f t="shared" si="19"/>
        <v>都雪谷</v>
      </c>
      <c r="O251" s="57"/>
    </row>
    <row r="252" spans="1:15" x14ac:dyDescent="0.2">
      <c r="A252" s="52">
        <f t="shared" si="16"/>
        <v>12925</v>
      </c>
      <c r="B252" s="52">
        <f t="shared" si="17"/>
        <v>1</v>
      </c>
      <c r="C252" s="57">
        <f t="shared" si="18"/>
        <v>29</v>
      </c>
      <c r="D252" s="57">
        <v>12925</v>
      </c>
      <c r="E252" s="57" t="s">
        <v>1954</v>
      </c>
      <c r="F252" s="57" t="s">
        <v>1955</v>
      </c>
      <c r="G252" s="58" t="s">
        <v>1956</v>
      </c>
      <c r="H252" s="58" t="s">
        <v>1133</v>
      </c>
      <c r="I252" s="58" t="s">
        <v>1957</v>
      </c>
      <c r="J252" s="58" t="s">
        <v>1135</v>
      </c>
      <c r="K252" s="57" t="s">
        <v>291</v>
      </c>
      <c r="L252" s="57" t="s">
        <v>189</v>
      </c>
      <c r="M252" s="59">
        <v>2</v>
      </c>
      <c r="N252" s="57" t="str">
        <f t="shared" si="19"/>
        <v>都雪谷</v>
      </c>
      <c r="O252" s="57"/>
    </row>
    <row r="253" spans="1:15" x14ac:dyDescent="0.2">
      <c r="A253" s="52">
        <f t="shared" si="16"/>
        <v>12926</v>
      </c>
      <c r="B253" s="52">
        <f t="shared" si="17"/>
        <v>1</v>
      </c>
      <c r="C253" s="57">
        <f t="shared" si="18"/>
        <v>29</v>
      </c>
      <c r="D253" s="57">
        <v>12926</v>
      </c>
      <c r="E253" s="57" t="s">
        <v>31</v>
      </c>
      <c r="F253" s="57" t="s">
        <v>1958</v>
      </c>
      <c r="G253" s="58" t="s">
        <v>1217</v>
      </c>
      <c r="H253" s="58" t="s">
        <v>1154</v>
      </c>
      <c r="I253" s="58" t="s">
        <v>1219</v>
      </c>
      <c r="J253" s="58" t="s">
        <v>1155</v>
      </c>
      <c r="K253" s="57" t="s">
        <v>291</v>
      </c>
      <c r="L253" s="57" t="s">
        <v>188</v>
      </c>
      <c r="M253" s="59">
        <v>2</v>
      </c>
      <c r="N253" s="57" t="str">
        <f t="shared" si="19"/>
        <v>都雪谷</v>
      </c>
      <c r="O253" s="57"/>
    </row>
    <row r="254" spans="1:15" x14ac:dyDescent="0.2">
      <c r="A254" s="52">
        <f t="shared" si="16"/>
        <v>12927</v>
      </c>
      <c r="B254" s="52">
        <f t="shared" si="17"/>
        <v>1</v>
      </c>
      <c r="C254" s="57">
        <f t="shared" si="18"/>
        <v>29</v>
      </c>
      <c r="D254" s="57">
        <v>12927</v>
      </c>
      <c r="E254" s="57" t="s">
        <v>1959</v>
      </c>
      <c r="F254" s="57" t="s">
        <v>1960</v>
      </c>
      <c r="G254" s="58" t="s">
        <v>1961</v>
      </c>
      <c r="H254" s="58" t="s">
        <v>3482</v>
      </c>
      <c r="I254" s="58" t="s">
        <v>1962</v>
      </c>
      <c r="J254" s="58" t="s">
        <v>3483</v>
      </c>
      <c r="K254" s="57" t="s">
        <v>291</v>
      </c>
      <c r="L254" s="57" t="s">
        <v>188</v>
      </c>
      <c r="M254" s="59">
        <v>2</v>
      </c>
      <c r="N254" s="57" t="str">
        <f t="shared" si="19"/>
        <v>都雪谷</v>
      </c>
      <c r="O254" s="57"/>
    </row>
    <row r="255" spans="1:15" x14ac:dyDescent="0.2">
      <c r="A255" s="52">
        <f t="shared" si="16"/>
        <v>12930</v>
      </c>
      <c r="B255" s="52">
        <f t="shared" si="17"/>
        <v>1</v>
      </c>
      <c r="C255" s="57">
        <f t="shared" si="18"/>
        <v>29</v>
      </c>
      <c r="D255" s="57">
        <v>12930</v>
      </c>
      <c r="E255" s="57" t="s">
        <v>495</v>
      </c>
      <c r="F255" s="57" t="s">
        <v>3840</v>
      </c>
      <c r="G255" s="58" t="s">
        <v>3841</v>
      </c>
      <c r="H255" s="58" t="s">
        <v>1775</v>
      </c>
      <c r="I255" s="58" t="s">
        <v>3842</v>
      </c>
      <c r="J255" s="58" t="s">
        <v>1776</v>
      </c>
      <c r="K255" s="57" t="s">
        <v>291</v>
      </c>
      <c r="L255" s="57" t="s">
        <v>189</v>
      </c>
      <c r="M255" s="59">
        <v>1</v>
      </c>
      <c r="N255" s="57" t="str">
        <f t="shared" si="19"/>
        <v>都雪谷</v>
      </c>
      <c r="O255" s="57"/>
    </row>
    <row r="256" spans="1:15" x14ac:dyDescent="0.2">
      <c r="A256" s="52">
        <f t="shared" si="16"/>
        <v>12931</v>
      </c>
      <c r="B256" s="52">
        <f t="shared" si="17"/>
        <v>1</v>
      </c>
      <c r="C256" s="57">
        <f t="shared" si="18"/>
        <v>29</v>
      </c>
      <c r="D256" s="57">
        <v>12931</v>
      </c>
      <c r="E256" s="57" t="s">
        <v>3843</v>
      </c>
      <c r="F256" s="57" t="s">
        <v>3844</v>
      </c>
      <c r="G256" s="58" t="s">
        <v>3845</v>
      </c>
      <c r="H256" s="58" t="s">
        <v>1024</v>
      </c>
      <c r="I256" s="58" t="s">
        <v>3846</v>
      </c>
      <c r="J256" s="58" t="s">
        <v>1043</v>
      </c>
      <c r="K256" s="57" t="s">
        <v>291</v>
      </c>
      <c r="L256" s="57" t="s">
        <v>189</v>
      </c>
      <c r="M256" s="59">
        <v>1</v>
      </c>
      <c r="N256" s="57" t="str">
        <f t="shared" si="19"/>
        <v>都雪谷</v>
      </c>
    </row>
    <row r="257" spans="1:15" x14ac:dyDescent="0.2">
      <c r="A257" s="52">
        <f t="shared" si="16"/>
        <v>12963</v>
      </c>
      <c r="B257" s="52">
        <f t="shared" si="17"/>
        <v>1</v>
      </c>
      <c r="C257" s="57">
        <f t="shared" si="18"/>
        <v>29</v>
      </c>
      <c r="D257" s="57">
        <v>12963</v>
      </c>
      <c r="E257" s="57" t="s">
        <v>1969</v>
      </c>
      <c r="F257" s="57" t="s">
        <v>1970</v>
      </c>
      <c r="G257" s="58" t="s">
        <v>1971</v>
      </c>
      <c r="H257" s="58" t="s">
        <v>1972</v>
      </c>
      <c r="I257" s="58" t="s">
        <v>1973</v>
      </c>
      <c r="J257" s="58" t="s">
        <v>1974</v>
      </c>
      <c r="K257" s="57" t="s">
        <v>292</v>
      </c>
      <c r="L257" s="57" t="s">
        <v>188</v>
      </c>
      <c r="M257" s="59">
        <v>2</v>
      </c>
      <c r="N257" s="57" t="str">
        <f t="shared" si="19"/>
        <v>都雪谷</v>
      </c>
    </row>
    <row r="258" spans="1:15" x14ac:dyDescent="0.2">
      <c r="A258" s="52">
        <f t="shared" ref="A258:A321" si="20">D258</f>
        <v>12964</v>
      </c>
      <c r="B258" s="52">
        <f t="shared" ref="B258:B321" si="21">ROUNDDOWN(D258/10000,0)</f>
        <v>1</v>
      </c>
      <c r="C258" s="57">
        <f t="shared" ref="C258:C321" si="22">ROUNDDOWN((D258-B258*10000)/100,0)</f>
        <v>29</v>
      </c>
      <c r="D258" s="57">
        <v>12964</v>
      </c>
      <c r="E258" s="57" t="s">
        <v>1975</v>
      </c>
      <c r="F258" s="57" t="s">
        <v>1976</v>
      </c>
      <c r="G258" s="58" t="s">
        <v>1977</v>
      </c>
      <c r="H258" s="58" t="s">
        <v>1978</v>
      </c>
      <c r="I258" s="58" t="s">
        <v>1979</v>
      </c>
      <c r="J258" s="58" t="s">
        <v>1980</v>
      </c>
      <c r="K258" s="57" t="s">
        <v>292</v>
      </c>
      <c r="L258" s="57" t="s">
        <v>188</v>
      </c>
      <c r="M258" s="59">
        <v>2</v>
      </c>
      <c r="N258" s="57" t="str">
        <f t="shared" ref="N258:N321" si="23">VLOOKUP(B258*100+C258,学校,2,0)</f>
        <v>都雪谷</v>
      </c>
      <c r="O258" s="57"/>
    </row>
    <row r="259" spans="1:15" x14ac:dyDescent="0.2">
      <c r="A259" s="52">
        <f t="shared" si="20"/>
        <v>12965</v>
      </c>
      <c r="B259" s="52">
        <f t="shared" si="21"/>
        <v>1</v>
      </c>
      <c r="C259" s="57">
        <f t="shared" si="22"/>
        <v>29</v>
      </c>
      <c r="D259" s="57">
        <v>12965</v>
      </c>
      <c r="E259" s="57" t="s">
        <v>1981</v>
      </c>
      <c r="F259" s="57" t="s">
        <v>1982</v>
      </c>
      <c r="G259" s="58" t="s">
        <v>1983</v>
      </c>
      <c r="H259" s="58" t="s">
        <v>1768</v>
      </c>
      <c r="I259" s="58" t="s">
        <v>1984</v>
      </c>
      <c r="J259" s="58" t="s">
        <v>1769</v>
      </c>
      <c r="K259" s="57" t="s">
        <v>292</v>
      </c>
      <c r="L259" s="57" t="s">
        <v>188</v>
      </c>
      <c r="M259" s="59">
        <v>2</v>
      </c>
      <c r="N259" s="57" t="str">
        <f t="shared" si="23"/>
        <v>都雪谷</v>
      </c>
      <c r="O259" s="57"/>
    </row>
    <row r="260" spans="1:15" x14ac:dyDescent="0.2">
      <c r="A260" s="52">
        <f t="shared" si="20"/>
        <v>12967</v>
      </c>
      <c r="B260" s="52">
        <f t="shared" si="21"/>
        <v>1</v>
      </c>
      <c r="C260" s="57">
        <f t="shared" si="22"/>
        <v>29</v>
      </c>
      <c r="D260" s="52">
        <v>12967</v>
      </c>
      <c r="E260" s="52" t="s">
        <v>822</v>
      </c>
      <c r="F260" s="52" t="s">
        <v>48</v>
      </c>
      <c r="G260" s="52" t="s">
        <v>1609</v>
      </c>
      <c r="H260" s="52" t="s">
        <v>619</v>
      </c>
      <c r="I260" s="52" t="s">
        <v>1611</v>
      </c>
      <c r="J260" s="52" t="s">
        <v>1231</v>
      </c>
      <c r="K260" s="52" t="s">
        <v>292</v>
      </c>
      <c r="L260" s="52" t="s">
        <v>188</v>
      </c>
      <c r="M260" s="60">
        <v>2</v>
      </c>
      <c r="N260" s="57" t="str">
        <f t="shared" si="23"/>
        <v>都雪谷</v>
      </c>
      <c r="O260" s="57"/>
    </row>
    <row r="261" spans="1:15" x14ac:dyDescent="0.2">
      <c r="A261" s="52">
        <f t="shared" si="20"/>
        <v>12968</v>
      </c>
      <c r="B261" s="52">
        <f t="shared" si="21"/>
        <v>1</v>
      </c>
      <c r="C261" s="57">
        <f t="shared" si="22"/>
        <v>29</v>
      </c>
      <c r="D261" s="52">
        <v>12968</v>
      </c>
      <c r="E261" s="52" t="s">
        <v>1987</v>
      </c>
      <c r="F261" s="52" t="s">
        <v>1988</v>
      </c>
      <c r="G261" s="52" t="s">
        <v>1989</v>
      </c>
      <c r="H261" s="52" t="s">
        <v>1990</v>
      </c>
      <c r="I261" s="52" t="s">
        <v>1991</v>
      </c>
      <c r="J261" s="52" t="s">
        <v>1992</v>
      </c>
      <c r="K261" s="52" t="s">
        <v>292</v>
      </c>
      <c r="L261" s="52" t="s">
        <v>189</v>
      </c>
      <c r="M261" s="60">
        <v>2</v>
      </c>
      <c r="N261" s="57" t="str">
        <f t="shared" si="23"/>
        <v>都雪谷</v>
      </c>
      <c r="O261" s="57"/>
    </row>
    <row r="262" spans="1:15" x14ac:dyDescent="0.2">
      <c r="A262" s="52">
        <f t="shared" si="20"/>
        <v>12969</v>
      </c>
      <c r="B262" s="52">
        <f t="shared" si="21"/>
        <v>1</v>
      </c>
      <c r="C262" s="57">
        <f t="shared" si="22"/>
        <v>29</v>
      </c>
      <c r="D262" s="52">
        <v>12969</v>
      </c>
      <c r="E262" s="52" t="s">
        <v>55</v>
      </c>
      <c r="F262" s="52" t="s">
        <v>1993</v>
      </c>
      <c r="G262" s="52" t="s">
        <v>1770</v>
      </c>
      <c r="H262" s="52" t="s">
        <v>1994</v>
      </c>
      <c r="I262" s="52" t="s">
        <v>1771</v>
      </c>
      <c r="J262" s="52" t="s">
        <v>1995</v>
      </c>
      <c r="K262" s="52" t="s">
        <v>292</v>
      </c>
      <c r="L262" s="52" t="s">
        <v>188</v>
      </c>
      <c r="M262" s="60">
        <v>2</v>
      </c>
      <c r="N262" s="57" t="str">
        <f t="shared" si="23"/>
        <v>都雪谷</v>
      </c>
      <c r="O262" s="57"/>
    </row>
    <row r="263" spans="1:15" x14ac:dyDescent="0.2">
      <c r="A263" s="52">
        <f t="shared" si="20"/>
        <v>12970</v>
      </c>
      <c r="B263" s="52">
        <f t="shared" si="21"/>
        <v>1</v>
      </c>
      <c r="C263" s="57">
        <f t="shared" si="22"/>
        <v>29</v>
      </c>
      <c r="D263" s="52">
        <v>12970</v>
      </c>
      <c r="E263" s="52" t="s">
        <v>3847</v>
      </c>
      <c r="F263" s="52" t="s">
        <v>3848</v>
      </c>
      <c r="G263" s="52" t="s">
        <v>3849</v>
      </c>
      <c r="H263" s="52" t="s">
        <v>2482</v>
      </c>
      <c r="I263" s="52" t="s">
        <v>3850</v>
      </c>
      <c r="J263" s="52" t="s">
        <v>2483</v>
      </c>
      <c r="K263" s="52" t="s">
        <v>292</v>
      </c>
      <c r="L263" s="52" t="s">
        <v>188</v>
      </c>
      <c r="M263" s="60">
        <v>2</v>
      </c>
      <c r="N263" s="57" t="str">
        <f t="shared" si="23"/>
        <v>都雪谷</v>
      </c>
      <c r="O263" s="57"/>
    </row>
    <row r="264" spans="1:15" x14ac:dyDescent="0.2">
      <c r="A264" s="52">
        <f t="shared" si="20"/>
        <v>13018</v>
      </c>
      <c r="B264" s="52">
        <f t="shared" si="21"/>
        <v>1</v>
      </c>
      <c r="C264" s="57">
        <f t="shared" si="22"/>
        <v>30</v>
      </c>
      <c r="D264" s="52">
        <v>13018</v>
      </c>
      <c r="E264" s="52" t="s">
        <v>783</v>
      </c>
      <c r="F264" s="52" t="s">
        <v>784</v>
      </c>
      <c r="G264" s="52" t="s">
        <v>2000</v>
      </c>
      <c r="H264" s="52" t="s">
        <v>2001</v>
      </c>
      <c r="I264" s="52" t="s">
        <v>2002</v>
      </c>
      <c r="J264" s="52" t="s">
        <v>2003</v>
      </c>
      <c r="K264" s="52" t="s">
        <v>291</v>
      </c>
      <c r="L264" s="52" t="s">
        <v>1044</v>
      </c>
      <c r="M264" s="60">
        <v>3</v>
      </c>
      <c r="N264" s="57" t="str">
        <f t="shared" si="23"/>
        <v>大森学園</v>
      </c>
      <c r="O264" s="57"/>
    </row>
    <row r="265" spans="1:15" x14ac:dyDescent="0.2">
      <c r="A265" s="52">
        <f t="shared" si="20"/>
        <v>13026</v>
      </c>
      <c r="B265" s="52">
        <f t="shared" si="21"/>
        <v>1</v>
      </c>
      <c r="C265" s="57">
        <f t="shared" si="22"/>
        <v>30</v>
      </c>
      <c r="D265" s="52">
        <v>13026</v>
      </c>
      <c r="E265" s="52" t="s">
        <v>128</v>
      </c>
      <c r="F265" s="52" t="s">
        <v>785</v>
      </c>
      <c r="G265" s="52" t="s">
        <v>2010</v>
      </c>
      <c r="H265" s="52" t="s">
        <v>1945</v>
      </c>
      <c r="I265" s="52" t="s">
        <v>2011</v>
      </c>
      <c r="J265" s="52" t="s">
        <v>1946</v>
      </c>
      <c r="K265" s="52" t="s">
        <v>291</v>
      </c>
      <c r="L265" s="52" t="s">
        <v>188</v>
      </c>
      <c r="M265" s="60">
        <v>3</v>
      </c>
      <c r="N265" s="57" t="str">
        <f t="shared" si="23"/>
        <v>大森学園</v>
      </c>
    </row>
    <row r="266" spans="1:15" x14ac:dyDescent="0.2">
      <c r="A266" s="52">
        <f t="shared" si="20"/>
        <v>13027</v>
      </c>
      <c r="B266" s="52">
        <f t="shared" si="21"/>
        <v>1</v>
      </c>
      <c r="C266" s="57">
        <f t="shared" si="22"/>
        <v>30</v>
      </c>
      <c r="D266" s="52">
        <v>13027</v>
      </c>
      <c r="E266" s="52" t="s">
        <v>28</v>
      </c>
      <c r="F266" s="52" t="s">
        <v>786</v>
      </c>
      <c r="G266" s="52" t="s">
        <v>1098</v>
      </c>
      <c r="H266" s="52" t="s">
        <v>2012</v>
      </c>
      <c r="I266" s="52" t="s">
        <v>1099</v>
      </c>
      <c r="J266" s="52" t="s">
        <v>2013</v>
      </c>
      <c r="K266" s="52" t="s">
        <v>291</v>
      </c>
      <c r="L266" s="52" t="s">
        <v>1044</v>
      </c>
      <c r="M266" s="60">
        <v>3</v>
      </c>
      <c r="N266" s="57" t="str">
        <f t="shared" si="23"/>
        <v>大森学園</v>
      </c>
    </row>
    <row r="267" spans="1:15" x14ac:dyDescent="0.2">
      <c r="A267" s="52">
        <f t="shared" si="20"/>
        <v>13030</v>
      </c>
      <c r="B267" s="52">
        <f t="shared" si="21"/>
        <v>1</v>
      </c>
      <c r="C267" s="57">
        <f t="shared" si="22"/>
        <v>30</v>
      </c>
      <c r="D267" s="52">
        <v>13030</v>
      </c>
      <c r="E267" s="52" t="s">
        <v>3520</v>
      </c>
      <c r="F267" s="52" t="s">
        <v>84</v>
      </c>
      <c r="G267" s="52" t="s">
        <v>3521</v>
      </c>
      <c r="H267" s="52" t="s">
        <v>1506</v>
      </c>
      <c r="I267" s="52" t="s">
        <v>3522</v>
      </c>
      <c r="J267" s="52" t="s">
        <v>1508</v>
      </c>
      <c r="K267" s="52" t="s">
        <v>291</v>
      </c>
      <c r="L267" s="52" t="s">
        <v>188</v>
      </c>
      <c r="M267" s="60">
        <v>2</v>
      </c>
      <c r="N267" s="57" t="str">
        <f t="shared" si="23"/>
        <v>大森学園</v>
      </c>
    </row>
    <row r="268" spans="1:15" x14ac:dyDescent="0.2">
      <c r="A268" s="52">
        <f t="shared" si="20"/>
        <v>13031</v>
      </c>
      <c r="B268" s="52">
        <f t="shared" si="21"/>
        <v>1</v>
      </c>
      <c r="C268" s="57">
        <f t="shared" si="22"/>
        <v>30</v>
      </c>
      <c r="D268" s="52">
        <v>13031</v>
      </c>
      <c r="E268" s="52" t="s">
        <v>45</v>
      </c>
      <c r="F268" s="52" t="s">
        <v>3523</v>
      </c>
      <c r="G268" s="52" t="s">
        <v>1199</v>
      </c>
      <c r="H268" s="52" t="s">
        <v>1329</v>
      </c>
      <c r="I268" s="52" t="s">
        <v>1201</v>
      </c>
      <c r="J268" s="52" t="s">
        <v>1331</v>
      </c>
      <c r="K268" s="52" t="s">
        <v>291</v>
      </c>
      <c r="L268" s="52" t="s">
        <v>188</v>
      </c>
      <c r="M268" s="60">
        <v>2</v>
      </c>
      <c r="N268" s="57" t="str">
        <f t="shared" si="23"/>
        <v>大森学園</v>
      </c>
    </row>
    <row r="269" spans="1:15" x14ac:dyDescent="0.2">
      <c r="A269" s="52">
        <f t="shared" si="20"/>
        <v>13032</v>
      </c>
      <c r="B269" s="52">
        <f t="shared" si="21"/>
        <v>1</v>
      </c>
      <c r="C269" s="57">
        <f t="shared" si="22"/>
        <v>30</v>
      </c>
      <c r="D269" s="52">
        <v>13032</v>
      </c>
      <c r="E269" s="52" t="s">
        <v>42</v>
      </c>
      <c r="F269" s="52" t="s">
        <v>490</v>
      </c>
      <c r="G269" s="52" t="s">
        <v>1597</v>
      </c>
      <c r="H269" s="52" t="s">
        <v>1057</v>
      </c>
      <c r="I269" s="52" t="s">
        <v>1598</v>
      </c>
      <c r="J269" s="52" t="s">
        <v>1058</v>
      </c>
      <c r="K269" s="52" t="s">
        <v>291</v>
      </c>
      <c r="L269" s="52" t="s">
        <v>188</v>
      </c>
      <c r="M269" s="60">
        <v>2</v>
      </c>
      <c r="N269" s="57" t="str">
        <f t="shared" si="23"/>
        <v>大森学園</v>
      </c>
    </row>
    <row r="270" spans="1:15" x14ac:dyDescent="0.2">
      <c r="A270" s="52">
        <f t="shared" si="20"/>
        <v>13033</v>
      </c>
      <c r="B270" s="52">
        <f t="shared" si="21"/>
        <v>1</v>
      </c>
      <c r="C270" s="57">
        <f t="shared" si="22"/>
        <v>30</v>
      </c>
      <c r="D270" s="52">
        <v>13033</v>
      </c>
      <c r="E270" s="52" t="s">
        <v>3524</v>
      </c>
      <c r="F270" s="52" t="s">
        <v>3525</v>
      </c>
      <c r="G270" s="52" t="s">
        <v>3526</v>
      </c>
      <c r="H270" s="52" t="s">
        <v>3527</v>
      </c>
      <c r="I270" s="52" t="s">
        <v>3528</v>
      </c>
      <c r="J270" s="52" t="s">
        <v>3529</v>
      </c>
      <c r="K270" s="52" t="s">
        <v>291</v>
      </c>
      <c r="L270" s="52" t="s">
        <v>188</v>
      </c>
      <c r="M270" s="60">
        <v>2</v>
      </c>
      <c r="N270" s="57" t="str">
        <f t="shared" si="23"/>
        <v>大森学園</v>
      </c>
    </row>
    <row r="271" spans="1:15" x14ac:dyDescent="0.2">
      <c r="A271" s="52">
        <f t="shared" si="20"/>
        <v>13034</v>
      </c>
      <c r="B271" s="52">
        <f t="shared" si="21"/>
        <v>1</v>
      </c>
      <c r="C271" s="57">
        <f t="shared" si="22"/>
        <v>30</v>
      </c>
      <c r="D271" s="52">
        <v>13034</v>
      </c>
      <c r="E271" s="52" t="s">
        <v>59</v>
      </c>
      <c r="F271" s="52" t="s">
        <v>3530</v>
      </c>
      <c r="G271" s="52" t="s">
        <v>3211</v>
      </c>
      <c r="H271" s="52" t="s">
        <v>3531</v>
      </c>
      <c r="I271" s="52" t="s">
        <v>3212</v>
      </c>
      <c r="J271" s="52" t="s">
        <v>3532</v>
      </c>
      <c r="K271" s="52" t="s">
        <v>291</v>
      </c>
      <c r="L271" s="52" t="s">
        <v>188</v>
      </c>
      <c r="M271" s="60">
        <v>2</v>
      </c>
      <c r="N271" s="57" t="str">
        <f t="shared" si="23"/>
        <v>大森学園</v>
      </c>
    </row>
    <row r="272" spans="1:15" x14ac:dyDescent="0.2">
      <c r="A272" s="52">
        <f t="shared" si="20"/>
        <v>13036</v>
      </c>
      <c r="B272" s="52">
        <f t="shared" si="21"/>
        <v>1</v>
      </c>
      <c r="C272" s="57">
        <f t="shared" si="22"/>
        <v>30</v>
      </c>
      <c r="D272" s="52">
        <v>13036</v>
      </c>
      <c r="E272" s="52" t="s">
        <v>57</v>
      </c>
      <c r="F272" s="52" t="s">
        <v>3533</v>
      </c>
      <c r="G272" s="52" t="s">
        <v>1217</v>
      </c>
      <c r="H272" s="52" t="s">
        <v>3043</v>
      </c>
      <c r="I272" s="52" t="s">
        <v>1219</v>
      </c>
      <c r="J272" s="52" t="s">
        <v>3044</v>
      </c>
      <c r="K272" s="52" t="s">
        <v>291</v>
      </c>
      <c r="L272" s="52" t="s">
        <v>188</v>
      </c>
      <c r="M272" s="60">
        <v>2</v>
      </c>
      <c r="N272" s="57" t="str">
        <f t="shared" si="23"/>
        <v>大森学園</v>
      </c>
    </row>
    <row r="273" spans="1:15" x14ac:dyDescent="0.2">
      <c r="A273" s="52">
        <f t="shared" si="20"/>
        <v>13101</v>
      </c>
      <c r="B273" s="52">
        <f t="shared" si="21"/>
        <v>1</v>
      </c>
      <c r="C273" s="57">
        <f t="shared" si="22"/>
        <v>31</v>
      </c>
      <c r="D273" s="52">
        <v>13101</v>
      </c>
      <c r="E273" s="52" t="s">
        <v>24</v>
      </c>
      <c r="F273" s="52" t="s">
        <v>3851</v>
      </c>
      <c r="G273" s="52" t="s">
        <v>2553</v>
      </c>
      <c r="H273" s="52" t="s">
        <v>1045</v>
      </c>
      <c r="I273" s="52" t="s">
        <v>2554</v>
      </c>
      <c r="J273" s="52" t="s">
        <v>1046</v>
      </c>
      <c r="K273" s="52" t="s">
        <v>291</v>
      </c>
      <c r="L273" s="52" t="s">
        <v>189</v>
      </c>
      <c r="M273" s="60">
        <v>1</v>
      </c>
      <c r="N273" s="57" t="str">
        <f t="shared" si="23"/>
        <v>東京</v>
      </c>
    </row>
    <row r="274" spans="1:15" x14ac:dyDescent="0.2">
      <c r="A274" s="52">
        <f t="shared" si="20"/>
        <v>13102</v>
      </c>
      <c r="B274" s="52">
        <f t="shared" si="21"/>
        <v>1</v>
      </c>
      <c r="C274" s="57">
        <f t="shared" si="22"/>
        <v>31</v>
      </c>
      <c r="D274" s="52">
        <v>13102</v>
      </c>
      <c r="E274" s="52" t="s">
        <v>3852</v>
      </c>
      <c r="F274" s="52" t="s">
        <v>3853</v>
      </c>
      <c r="G274" s="52" t="s">
        <v>3854</v>
      </c>
      <c r="H274" s="52" t="s">
        <v>2146</v>
      </c>
      <c r="I274" s="52" t="s">
        <v>3855</v>
      </c>
      <c r="J274" s="52" t="s">
        <v>2147</v>
      </c>
      <c r="K274" s="52" t="s">
        <v>291</v>
      </c>
      <c r="L274" s="52" t="s">
        <v>189</v>
      </c>
      <c r="M274" s="60">
        <v>1</v>
      </c>
      <c r="N274" s="57" t="str">
        <f t="shared" si="23"/>
        <v>東京</v>
      </c>
    </row>
    <row r="275" spans="1:15" x14ac:dyDescent="0.2">
      <c r="A275" s="52">
        <f t="shared" si="20"/>
        <v>13103</v>
      </c>
      <c r="B275" s="52">
        <f t="shared" si="21"/>
        <v>1</v>
      </c>
      <c r="C275" s="57">
        <f t="shared" si="22"/>
        <v>31</v>
      </c>
      <c r="D275" s="52">
        <v>13103</v>
      </c>
      <c r="E275" s="52" t="s">
        <v>3856</v>
      </c>
      <c r="F275" s="52" t="s">
        <v>3857</v>
      </c>
      <c r="G275" s="52" t="s">
        <v>3858</v>
      </c>
      <c r="H275" s="52" t="s">
        <v>3859</v>
      </c>
      <c r="I275" s="52" t="s">
        <v>3860</v>
      </c>
      <c r="J275" s="52" t="s">
        <v>3861</v>
      </c>
      <c r="K275" s="52" t="s">
        <v>291</v>
      </c>
      <c r="L275" s="52" t="s">
        <v>189</v>
      </c>
      <c r="M275" s="60">
        <v>1</v>
      </c>
      <c r="N275" s="57" t="str">
        <f t="shared" si="23"/>
        <v>東京</v>
      </c>
    </row>
    <row r="276" spans="1:15" x14ac:dyDescent="0.2">
      <c r="A276" s="52">
        <f t="shared" si="20"/>
        <v>13105</v>
      </c>
      <c r="B276" s="52">
        <f t="shared" si="21"/>
        <v>1</v>
      </c>
      <c r="C276" s="57">
        <f t="shared" si="22"/>
        <v>31</v>
      </c>
      <c r="D276" s="57">
        <v>13105</v>
      </c>
      <c r="E276" s="57" t="s">
        <v>3862</v>
      </c>
      <c r="F276" s="57" t="s">
        <v>3863</v>
      </c>
      <c r="G276" s="58" t="s">
        <v>3864</v>
      </c>
      <c r="H276" s="58" t="s">
        <v>1140</v>
      </c>
      <c r="I276" s="58" t="s">
        <v>3865</v>
      </c>
      <c r="J276" s="58" t="s">
        <v>2845</v>
      </c>
      <c r="K276" s="57" t="s">
        <v>291</v>
      </c>
      <c r="L276" s="57" t="s">
        <v>189</v>
      </c>
      <c r="M276" s="59">
        <v>1</v>
      </c>
      <c r="N276" s="57" t="str">
        <f t="shared" si="23"/>
        <v>東京</v>
      </c>
    </row>
    <row r="277" spans="1:15" x14ac:dyDescent="0.2">
      <c r="A277" s="52">
        <f t="shared" si="20"/>
        <v>13106</v>
      </c>
      <c r="B277" s="52">
        <f t="shared" si="21"/>
        <v>1</v>
      </c>
      <c r="C277" s="57">
        <f t="shared" si="22"/>
        <v>31</v>
      </c>
      <c r="D277" s="57">
        <v>13106</v>
      </c>
      <c r="E277" s="57" t="s">
        <v>3866</v>
      </c>
      <c r="F277" s="57" t="s">
        <v>688</v>
      </c>
      <c r="G277" s="58" t="s">
        <v>3867</v>
      </c>
      <c r="H277" s="58" t="s">
        <v>2004</v>
      </c>
      <c r="I277" s="58" t="s">
        <v>3868</v>
      </c>
      <c r="J277" s="58" t="s">
        <v>2005</v>
      </c>
      <c r="K277" s="57" t="s">
        <v>291</v>
      </c>
      <c r="L277" s="57" t="s">
        <v>189</v>
      </c>
      <c r="M277" s="59">
        <v>1</v>
      </c>
      <c r="N277" s="57" t="str">
        <f t="shared" si="23"/>
        <v>東京</v>
      </c>
    </row>
    <row r="278" spans="1:15" x14ac:dyDescent="0.2">
      <c r="A278" s="52">
        <f t="shared" si="20"/>
        <v>13107</v>
      </c>
      <c r="B278" s="52">
        <f t="shared" si="21"/>
        <v>1</v>
      </c>
      <c r="C278" s="57">
        <f t="shared" si="22"/>
        <v>31</v>
      </c>
      <c r="D278" s="57">
        <v>13107</v>
      </c>
      <c r="E278" s="57" t="s">
        <v>61</v>
      </c>
      <c r="F278" s="57" t="s">
        <v>436</v>
      </c>
      <c r="G278" s="58" t="s">
        <v>1916</v>
      </c>
      <c r="H278" s="58" t="s">
        <v>1049</v>
      </c>
      <c r="I278" s="58" t="s">
        <v>1917</v>
      </c>
      <c r="J278" s="58" t="s">
        <v>2017</v>
      </c>
      <c r="K278" s="57" t="s">
        <v>291</v>
      </c>
      <c r="L278" s="57" t="s">
        <v>188</v>
      </c>
      <c r="M278" s="59">
        <v>3</v>
      </c>
      <c r="N278" s="57" t="str">
        <f t="shared" si="23"/>
        <v>東京</v>
      </c>
      <c r="O278" s="57"/>
    </row>
    <row r="279" spans="1:15" x14ac:dyDescent="0.2">
      <c r="A279" s="52">
        <f t="shared" si="20"/>
        <v>13109</v>
      </c>
      <c r="B279" s="52">
        <f t="shared" si="21"/>
        <v>1</v>
      </c>
      <c r="C279" s="57">
        <f t="shared" si="22"/>
        <v>31</v>
      </c>
      <c r="D279" s="57">
        <v>13109</v>
      </c>
      <c r="E279" s="57" t="s">
        <v>3869</v>
      </c>
      <c r="F279" s="57" t="s">
        <v>3870</v>
      </c>
      <c r="G279" s="58" t="s">
        <v>3871</v>
      </c>
      <c r="H279" s="58" t="s">
        <v>1506</v>
      </c>
      <c r="I279" s="58" t="s">
        <v>3872</v>
      </c>
      <c r="J279" s="58" t="s">
        <v>1508</v>
      </c>
      <c r="K279" s="57" t="s">
        <v>291</v>
      </c>
      <c r="L279" s="57" t="s">
        <v>189</v>
      </c>
      <c r="M279" s="59">
        <v>1</v>
      </c>
      <c r="N279" s="57" t="str">
        <f t="shared" si="23"/>
        <v>東京</v>
      </c>
      <c r="O279" s="57"/>
    </row>
    <row r="280" spans="1:15" x14ac:dyDescent="0.2">
      <c r="A280" s="52">
        <f t="shared" si="20"/>
        <v>13110</v>
      </c>
      <c r="B280" s="52">
        <f t="shared" si="21"/>
        <v>1</v>
      </c>
      <c r="C280" s="57">
        <f t="shared" si="22"/>
        <v>31</v>
      </c>
      <c r="D280" s="57">
        <v>13110</v>
      </c>
      <c r="E280" s="57" t="s">
        <v>3873</v>
      </c>
      <c r="F280" s="57" t="s">
        <v>3874</v>
      </c>
      <c r="G280" s="58" t="s">
        <v>3875</v>
      </c>
      <c r="H280" s="58" t="s">
        <v>1688</v>
      </c>
      <c r="I280" s="58" t="s">
        <v>3876</v>
      </c>
      <c r="J280" s="58" t="s">
        <v>1690</v>
      </c>
      <c r="K280" s="57" t="s">
        <v>291</v>
      </c>
      <c r="L280" s="57" t="s">
        <v>189</v>
      </c>
      <c r="M280" s="59">
        <v>1</v>
      </c>
      <c r="N280" s="57" t="str">
        <f t="shared" si="23"/>
        <v>東京</v>
      </c>
      <c r="O280" s="57"/>
    </row>
    <row r="281" spans="1:15" x14ac:dyDescent="0.2">
      <c r="A281" s="52">
        <f t="shared" si="20"/>
        <v>13111</v>
      </c>
      <c r="B281" s="52">
        <f t="shared" si="21"/>
        <v>1</v>
      </c>
      <c r="C281" s="57">
        <f t="shared" si="22"/>
        <v>31</v>
      </c>
      <c r="D281" s="57">
        <v>13111</v>
      </c>
      <c r="E281" s="57" t="s">
        <v>3877</v>
      </c>
      <c r="F281" s="57" t="s">
        <v>3878</v>
      </c>
      <c r="G281" s="58" t="s">
        <v>3879</v>
      </c>
      <c r="H281" s="58" t="s">
        <v>1594</v>
      </c>
      <c r="I281" s="58" t="s">
        <v>3880</v>
      </c>
      <c r="J281" s="58" t="s">
        <v>1596</v>
      </c>
      <c r="K281" s="57" t="s">
        <v>291</v>
      </c>
      <c r="L281" s="57" t="s">
        <v>189</v>
      </c>
      <c r="M281" s="59">
        <v>1</v>
      </c>
      <c r="N281" s="57" t="str">
        <f t="shared" si="23"/>
        <v>東京</v>
      </c>
      <c r="O281" s="57"/>
    </row>
    <row r="282" spans="1:15" x14ac:dyDescent="0.2">
      <c r="A282" s="52">
        <f t="shared" si="20"/>
        <v>13112</v>
      </c>
      <c r="B282" s="52">
        <f t="shared" si="21"/>
        <v>1</v>
      </c>
      <c r="C282" s="57">
        <f t="shared" si="22"/>
        <v>31</v>
      </c>
      <c r="D282" s="57">
        <v>13112</v>
      </c>
      <c r="E282" s="57" t="s">
        <v>3881</v>
      </c>
      <c r="F282" s="57" t="s">
        <v>3882</v>
      </c>
      <c r="G282" s="58" t="s">
        <v>3883</v>
      </c>
      <c r="H282" s="58" t="s">
        <v>2869</v>
      </c>
      <c r="I282" s="58" t="s">
        <v>3884</v>
      </c>
      <c r="J282" s="58" t="s">
        <v>3885</v>
      </c>
      <c r="K282" s="57" t="s">
        <v>291</v>
      </c>
      <c r="L282" s="57" t="s">
        <v>189</v>
      </c>
      <c r="M282" s="59">
        <v>1</v>
      </c>
      <c r="N282" s="57" t="str">
        <f t="shared" si="23"/>
        <v>東京</v>
      </c>
      <c r="O282" s="57"/>
    </row>
    <row r="283" spans="1:15" x14ac:dyDescent="0.2">
      <c r="A283" s="52">
        <f t="shared" si="20"/>
        <v>13113</v>
      </c>
      <c r="B283" s="52">
        <f t="shared" si="21"/>
        <v>1</v>
      </c>
      <c r="C283" s="57">
        <f t="shared" si="22"/>
        <v>31</v>
      </c>
      <c r="D283" s="57">
        <v>13113</v>
      </c>
      <c r="E283" s="57" t="s">
        <v>3886</v>
      </c>
      <c r="F283" s="57" t="s">
        <v>3887</v>
      </c>
      <c r="G283" s="58" t="s">
        <v>3888</v>
      </c>
      <c r="H283" s="58" t="s">
        <v>3889</v>
      </c>
      <c r="I283" s="58" t="s">
        <v>3890</v>
      </c>
      <c r="J283" s="58" t="s">
        <v>3891</v>
      </c>
      <c r="K283" s="57" t="s">
        <v>291</v>
      </c>
      <c r="L283" s="57" t="s">
        <v>189</v>
      </c>
      <c r="M283" s="59">
        <v>1</v>
      </c>
      <c r="N283" s="57" t="str">
        <f t="shared" si="23"/>
        <v>東京</v>
      </c>
      <c r="O283" s="57"/>
    </row>
    <row r="284" spans="1:15" x14ac:dyDescent="0.2">
      <c r="A284" s="52">
        <f t="shared" si="20"/>
        <v>13115</v>
      </c>
      <c r="B284" s="52">
        <f t="shared" si="21"/>
        <v>1</v>
      </c>
      <c r="C284" s="57">
        <f t="shared" si="22"/>
        <v>31</v>
      </c>
      <c r="D284" s="57">
        <v>13115</v>
      </c>
      <c r="E284" s="57" t="s">
        <v>3892</v>
      </c>
      <c r="F284" s="57" t="s">
        <v>3893</v>
      </c>
      <c r="G284" s="58" t="s">
        <v>3894</v>
      </c>
      <c r="H284" s="58" t="s">
        <v>3895</v>
      </c>
      <c r="I284" s="58" t="s">
        <v>3896</v>
      </c>
      <c r="J284" s="58" t="s">
        <v>3897</v>
      </c>
      <c r="K284" s="57" t="s">
        <v>291</v>
      </c>
      <c r="L284" s="57" t="s">
        <v>189</v>
      </c>
      <c r="M284" s="59">
        <v>1</v>
      </c>
      <c r="N284" s="57" t="str">
        <f t="shared" si="23"/>
        <v>東京</v>
      </c>
      <c r="O284" s="57"/>
    </row>
    <row r="285" spans="1:15" x14ac:dyDescent="0.2">
      <c r="A285" s="52">
        <f t="shared" si="20"/>
        <v>13116</v>
      </c>
      <c r="B285" s="52">
        <f t="shared" si="21"/>
        <v>1</v>
      </c>
      <c r="C285" s="57">
        <f t="shared" si="22"/>
        <v>31</v>
      </c>
      <c r="D285" s="57">
        <v>13116</v>
      </c>
      <c r="E285" s="57" t="s">
        <v>3898</v>
      </c>
      <c r="F285" s="57" t="s">
        <v>3899</v>
      </c>
      <c r="G285" s="58" t="s">
        <v>3900</v>
      </c>
      <c r="H285" s="58" t="s">
        <v>1210</v>
      </c>
      <c r="I285" s="58" t="s">
        <v>3901</v>
      </c>
      <c r="J285" s="58" t="s">
        <v>1211</v>
      </c>
      <c r="K285" s="57" t="s">
        <v>291</v>
      </c>
      <c r="L285" s="57" t="s">
        <v>189</v>
      </c>
      <c r="M285" s="59">
        <v>1</v>
      </c>
      <c r="N285" s="57" t="str">
        <f t="shared" si="23"/>
        <v>東京</v>
      </c>
      <c r="O285" s="57"/>
    </row>
    <row r="286" spans="1:15" x14ac:dyDescent="0.2">
      <c r="A286" s="52">
        <f t="shared" si="20"/>
        <v>13117</v>
      </c>
      <c r="B286" s="52">
        <f t="shared" si="21"/>
        <v>1</v>
      </c>
      <c r="C286" s="57">
        <f t="shared" si="22"/>
        <v>31</v>
      </c>
      <c r="D286" s="57">
        <v>13117</v>
      </c>
      <c r="E286" s="57" t="s">
        <v>3902</v>
      </c>
      <c r="F286" s="57" t="s">
        <v>3903</v>
      </c>
      <c r="G286" s="58" t="s">
        <v>3904</v>
      </c>
      <c r="H286" s="58" t="s">
        <v>3905</v>
      </c>
      <c r="I286" s="58" t="s">
        <v>3906</v>
      </c>
      <c r="J286" s="58" t="s">
        <v>3907</v>
      </c>
      <c r="K286" s="57" t="s">
        <v>291</v>
      </c>
      <c r="L286" s="57" t="s">
        <v>189</v>
      </c>
      <c r="M286" s="59">
        <v>1</v>
      </c>
      <c r="N286" s="57" t="str">
        <f t="shared" si="23"/>
        <v>東京</v>
      </c>
      <c r="O286" s="57"/>
    </row>
    <row r="287" spans="1:15" x14ac:dyDescent="0.2">
      <c r="A287" s="52">
        <f t="shared" si="20"/>
        <v>13118</v>
      </c>
      <c r="B287" s="52">
        <f t="shared" si="21"/>
        <v>1</v>
      </c>
      <c r="C287" s="57">
        <f t="shared" si="22"/>
        <v>31</v>
      </c>
      <c r="D287" s="57">
        <v>13118</v>
      </c>
      <c r="E287" s="57" t="s">
        <v>3908</v>
      </c>
      <c r="F287" s="57" t="s">
        <v>3909</v>
      </c>
      <c r="G287" s="58" t="s">
        <v>3910</v>
      </c>
      <c r="H287" s="58" t="s">
        <v>652</v>
      </c>
      <c r="I287" s="58" t="s">
        <v>3911</v>
      </c>
      <c r="J287" s="58" t="s">
        <v>1963</v>
      </c>
      <c r="K287" s="57" t="s">
        <v>291</v>
      </c>
      <c r="L287" s="57" t="s">
        <v>185</v>
      </c>
      <c r="M287" s="59">
        <v>1</v>
      </c>
      <c r="N287" s="57" t="str">
        <f t="shared" si="23"/>
        <v>東京</v>
      </c>
      <c r="O287" s="57"/>
    </row>
    <row r="288" spans="1:15" x14ac:dyDescent="0.2">
      <c r="A288" s="52">
        <f t="shared" si="20"/>
        <v>13118</v>
      </c>
      <c r="B288" s="52">
        <f t="shared" si="21"/>
        <v>1</v>
      </c>
      <c r="C288" s="57">
        <f t="shared" si="22"/>
        <v>31</v>
      </c>
      <c r="D288" s="52">
        <v>13118</v>
      </c>
      <c r="E288" s="52" t="s">
        <v>63</v>
      </c>
      <c r="F288" s="52" t="s">
        <v>3912</v>
      </c>
      <c r="G288" s="52" t="s">
        <v>1421</v>
      </c>
      <c r="H288" s="52" t="s">
        <v>1247</v>
      </c>
      <c r="I288" s="52" t="s">
        <v>1811</v>
      </c>
      <c r="J288" s="52" t="s">
        <v>3913</v>
      </c>
      <c r="K288" s="52" t="s">
        <v>291</v>
      </c>
      <c r="L288" s="52" t="s">
        <v>189</v>
      </c>
      <c r="M288" s="60">
        <v>1</v>
      </c>
      <c r="N288" s="57" t="str">
        <f t="shared" si="23"/>
        <v>東京</v>
      </c>
      <c r="O288" s="57"/>
    </row>
    <row r="289" spans="1:15" x14ac:dyDescent="0.2">
      <c r="A289" s="52">
        <f t="shared" si="20"/>
        <v>13119</v>
      </c>
      <c r="B289" s="52">
        <f t="shared" si="21"/>
        <v>1</v>
      </c>
      <c r="C289" s="57">
        <f t="shared" si="22"/>
        <v>31</v>
      </c>
      <c r="D289" s="57">
        <v>13119</v>
      </c>
      <c r="E289" s="57" t="s">
        <v>824</v>
      </c>
      <c r="F289" s="57" t="s">
        <v>648</v>
      </c>
      <c r="G289" s="58" t="s">
        <v>2193</v>
      </c>
      <c r="H289" s="58" t="s">
        <v>1213</v>
      </c>
      <c r="I289" s="58" t="s">
        <v>2194</v>
      </c>
      <c r="J289" s="58" t="s">
        <v>1215</v>
      </c>
      <c r="K289" s="57" t="s">
        <v>291</v>
      </c>
      <c r="L289" s="57" t="s">
        <v>189</v>
      </c>
      <c r="M289" s="59">
        <v>1</v>
      </c>
      <c r="N289" s="57" t="str">
        <f t="shared" si="23"/>
        <v>東京</v>
      </c>
      <c r="O289" s="57"/>
    </row>
    <row r="290" spans="1:15" x14ac:dyDescent="0.2">
      <c r="A290" s="52">
        <f t="shared" si="20"/>
        <v>13120</v>
      </c>
      <c r="B290" s="52">
        <f t="shared" si="21"/>
        <v>1</v>
      </c>
      <c r="C290" s="57">
        <f t="shared" si="22"/>
        <v>31</v>
      </c>
      <c r="D290" s="52">
        <v>13120</v>
      </c>
      <c r="E290" s="52" t="s">
        <v>56</v>
      </c>
      <c r="F290" s="52" t="s">
        <v>3914</v>
      </c>
      <c r="G290" s="52" t="s">
        <v>2866</v>
      </c>
      <c r="H290" s="52" t="s">
        <v>1682</v>
      </c>
      <c r="I290" s="52" t="s">
        <v>2867</v>
      </c>
      <c r="J290" s="52" t="s">
        <v>1683</v>
      </c>
      <c r="K290" s="52" t="s">
        <v>291</v>
      </c>
      <c r="L290" s="52" t="s">
        <v>189</v>
      </c>
      <c r="M290" s="60">
        <v>1</v>
      </c>
      <c r="N290" s="57" t="str">
        <f t="shared" si="23"/>
        <v>東京</v>
      </c>
      <c r="O290" s="57"/>
    </row>
    <row r="291" spans="1:15" x14ac:dyDescent="0.2">
      <c r="A291" s="52">
        <f t="shared" si="20"/>
        <v>13121</v>
      </c>
      <c r="B291" s="52">
        <f t="shared" si="21"/>
        <v>1</v>
      </c>
      <c r="C291" s="57">
        <f t="shared" si="22"/>
        <v>31</v>
      </c>
      <c r="D291" s="52">
        <v>13121</v>
      </c>
      <c r="E291" s="52" t="s">
        <v>787</v>
      </c>
      <c r="F291" s="52" t="s">
        <v>98</v>
      </c>
      <c r="G291" s="52" t="s">
        <v>2018</v>
      </c>
      <c r="H291" s="52" t="s">
        <v>1200</v>
      </c>
      <c r="I291" s="52" t="s">
        <v>2019</v>
      </c>
      <c r="J291" s="52" t="s">
        <v>1320</v>
      </c>
      <c r="K291" s="52" t="s">
        <v>291</v>
      </c>
      <c r="L291" s="52" t="s">
        <v>1044</v>
      </c>
      <c r="M291" s="60">
        <v>3</v>
      </c>
      <c r="N291" s="57" t="str">
        <f t="shared" si="23"/>
        <v>東京</v>
      </c>
    </row>
    <row r="292" spans="1:15" x14ac:dyDescent="0.2">
      <c r="A292" s="52">
        <f t="shared" si="20"/>
        <v>13122</v>
      </c>
      <c r="B292" s="52">
        <f t="shared" si="21"/>
        <v>1</v>
      </c>
      <c r="C292" s="57">
        <f t="shared" si="22"/>
        <v>31</v>
      </c>
      <c r="D292" s="52">
        <v>13122</v>
      </c>
      <c r="E292" s="52" t="s">
        <v>28</v>
      </c>
      <c r="F292" s="52" t="s">
        <v>788</v>
      </c>
      <c r="G292" s="52" t="s">
        <v>1098</v>
      </c>
      <c r="H292" s="52" t="s">
        <v>2020</v>
      </c>
      <c r="I292" s="52" t="s">
        <v>1099</v>
      </c>
      <c r="J292" s="52" t="s">
        <v>2021</v>
      </c>
      <c r="K292" s="52" t="s">
        <v>291</v>
      </c>
      <c r="L292" s="52" t="s">
        <v>1044</v>
      </c>
      <c r="M292" s="60">
        <v>3</v>
      </c>
      <c r="N292" s="57" t="str">
        <f t="shared" si="23"/>
        <v>東京</v>
      </c>
    </row>
    <row r="293" spans="1:15" x14ac:dyDescent="0.2">
      <c r="A293" s="52">
        <f t="shared" si="20"/>
        <v>13124</v>
      </c>
      <c r="B293" s="52">
        <f t="shared" si="21"/>
        <v>1</v>
      </c>
      <c r="C293" s="57">
        <f t="shared" si="22"/>
        <v>31</v>
      </c>
      <c r="D293" s="52">
        <v>13124</v>
      </c>
      <c r="E293" s="52" t="s">
        <v>120</v>
      </c>
      <c r="F293" s="52" t="s">
        <v>2022</v>
      </c>
      <c r="G293" s="52" t="s">
        <v>1041</v>
      </c>
      <c r="H293" s="52" t="s">
        <v>2022</v>
      </c>
      <c r="I293" s="52" t="s">
        <v>1042</v>
      </c>
      <c r="J293" s="52" t="s">
        <v>2023</v>
      </c>
      <c r="K293" s="52" t="s">
        <v>291</v>
      </c>
      <c r="L293" s="52" t="s">
        <v>188</v>
      </c>
      <c r="M293" s="60">
        <v>2</v>
      </c>
      <c r="N293" s="57" t="str">
        <f t="shared" si="23"/>
        <v>東京</v>
      </c>
    </row>
    <row r="294" spans="1:15" x14ac:dyDescent="0.2">
      <c r="A294" s="52">
        <f t="shared" si="20"/>
        <v>13125</v>
      </c>
      <c r="B294" s="52">
        <f t="shared" si="21"/>
        <v>1</v>
      </c>
      <c r="C294" s="57">
        <f t="shared" si="22"/>
        <v>31</v>
      </c>
      <c r="D294" s="57">
        <v>13125</v>
      </c>
      <c r="E294" s="57" t="s">
        <v>22</v>
      </c>
      <c r="F294" s="57" t="s">
        <v>84</v>
      </c>
      <c r="G294" s="58" t="s">
        <v>1085</v>
      </c>
      <c r="H294" s="58" t="s">
        <v>1506</v>
      </c>
      <c r="I294" s="58" t="s">
        <v>1087</v>
      </c>
      <c r="J294" s="58" t="s">
        <v>1508</v>
      </c>
      <c r="K294" s="57" t="s">
        <v>291</v>
      </c>
      <c r="L294" s="57" t="s">
        <v>189</v>
      </c>
      <c r="M294" s="59">
        <v>1</v>
      </c>
      <c r="N294" s="57" t="str">
        <f t="shared" si="23"/>
        <v>東京</v>
      </c>
    </row>
    <row r="295" spans="1:15" x14ac:dyDescent="0.2">
      <c r="A295" s="52">
        <f t="shared" si="20"/>
        <v>13126</v>
      </c>
      <c r="B295" s="52">
        <f t="shared" si="21"/>
        <v>1</v>
      </c>
      <c r="C295" s="57">
        <f t="shared" si="22"/>
        <v>31</v>
      </c>
      <c r="D295" s="57">
        <v>13126</v>
      </c>
      <c r="E295" s="57" t="s">
        <v>642</v>
      </c>
      <c r="F295" s="57" t="s">
        <v>790</v>
      </c>
      <c r="G295" s="58" t="s">
        <v>1074</v>
      </c>
      <c r="H295" s="58" t="s">
        <v>1309</v>
      </c>
      <c r="I295" s="58" t="s">
        <v>1076</v>
      </c>
      <c r="J295" s="58" t="s">
        <v>2024</v>
      </c>
      <c r="K295" s="57" t="s">
        <v>291</v>
      </c>
      <c r="L295" s="57" t="s">
        <v>188</v>
      </c>
      <c r="M295" s="59">
        <v>3</v>
      </c>
      <c r="N295" s="57" t="str">
        <f t="shared" si="23"/>
        <v>東京</v>
      </c>
    </row>
    <row r="296" spans="1:15" x14ac:dyDescent="0.2">
      <c r="A296" s="52">
        <f t="shared" si="20"/>
        <v>13127</v>
      </c>
      <c r="B296" s="52">
        <f t="shared" si="21"/>
        <v>1</v>
      </c>
      <c r="C296" s="57">
        <f t="shared" si="22"/>
        <v>31</v>
      </c>
      <c r="D296" s="57">
        <v>13127</v>
      </c>
      <c r="E296" s="57" t="s">
        <v>642</v>
      </c>
      <c r="F296" s="57" t="s">
        <v>595</v>
      </c>
      <c r="G296" s="58" t="s">
        <v>1074</v>
      </c>
      <c r="H296" s="58" t="s">
        <v>2025</v>
      </c>
      <c r="I296" s="58" t="s">
        <v>1076</v>
      </c>
      <c r="J296" s="58" t="s">
        <v>2026</v>
      </c>
      <c r="K296" s="57" t="s">
        <v>291</v>
      </c>
      <c r="L296" s="57" t="s">
        <v>1044</v>
      </c>
      <c r="M296" s="59">
        <v>3</v>
      </c>
      <c r="N296" s="57" t="str">
        <f t="shared" si="23"/>
        <v>東京</v>
      </c>
    </row>
    <row r="297" spans="1:15" x14ac:dyDescent="0.2">
      <c r="A297" s="52">
        <f t="shared" si="20"/>
        <v>13128</v>
      </c>
      <c r="B297" s="52">
        <f t="shared" si="21"/>
        <v>1</v>
      </c>
      <c r="C297" s="57">
        <f t="shared" si="22"/>
        <v>31</v>
      </c>
      <c r="D297" s="57">
        <v>13128</v>
      </c>
      <c r="E297" s="57" t="s">
        <v>605</v>
      </c>
      <c r="F297" s="57" t="s">
        <v>599</v>
      </c>
      <c r="G297" s="58" t="s">
        <v>2027</v>
      </c>
      <c r="H297" s="58" t="s">
        <v>1356</v>
      </c>
      <c r="I297" s="58" t="s">
        <v>2028</v>
      </c>
      <c r="J297" s="58" t="s">
        <v>1358</v>
      </c>
      <c r="K297" s="57" t="s">
        <v>291</v>
      </c>
      <c r="L297" s="57" t="s">
        <v>188</v>
      </c>
      <c r="M297" s="59">
        <v>3</v>
      </c>
      <c r="N297" s="57" t="str">
        <f t="shared" si="23"/>
        <v>東京</v>
      </c>
    </row>
    <row r="298" spans="1:15" x14ac:dyDescent="0.2">
      <c r="A298" s="52">
        <f t="shared" si="20"/>
        <v>13129</v>
      </c>
      <c r="B298" s="52">
        <f t="shared" si="21"/>
        <v>1</v>
      </c>
      <c r="C298" s="57">
        <f t="shared" si="22"/>
        <v>31</v>
      </c>
      <c r="D298" s="57">
        <v>13129</v>
      </c>
      <c r="E298" s="57" t="s">
        <v>791</v>
      </c>
      <c r="F298" s="57" t="s">
        <v>792</v>
      </c>
      <c r="G298" s="58" t="s">
        <v>2029</v>
      </c>
      <c r="H298" s="58" t="s">
        <v>1859</v>
      </c>
      <c r="I298" s="58" t="s">
        <v>2030</v>
      </c>
      <c r="J298" s="58" t="s">
        <v>1860</v>
      </c>
      <c r="K298" s="57" t="s">
        <v>291</v>
      </c>
      <c r="L298" s="57" t="s">
        <v>1044</v>
      </c>
      <c r="M298" s="59">
        <v>3</v>
      </c>
      <c r="N298" s="57" t="str">
        <f t="shared" si="23"/>
        <v>東京</v>
      </c>
    </row>
    <row r="299" spans="1:15" x14ac:dyDescent="0.2">
      <c r="A299" s="52">
        <f t="shared" si="20"/>
        <v>13130</v>
      </c>
      <c r="B299" s="52">
        <f t="shared" si="21"/>
        <v>1</v>
      </c>
      <c r="C299" s="57">
        <f t="shared" si="22"/>
        <v>31</v>
      </c>
      <c r="D299" s="52">
        <v>13130</v>
      </c>
      <c r="E299" s="52" t="s">
        <v>793</v>
      </c>
      <c r="F299" s="52" t="s">
        <v>794</v>
      </c>
      <c r="G299" s="52" t="s">
        <v>2031</v>
      </c>
      <c r="H299" s="52" t="s">
        <v>2032</v>
      </c>
      <c r="I299" s="52" t="s">
        <v>2033</v>
      </c>
      <c r="J299" s="52" t="s">
        <v>2034</v>
      </c>
      <c r="K299" s="52" t="s">
        <v>291</v>
      </c>
      <c r="L299" s="52" t="s">
        <v>1044</v>
      </c>
      <c r="M299" s="60">
        <v>3</v>
      </c>
      <c r="N299" s="57" t="str">
        <f t="shared" si="23"/>
        <v>東京</v>
      </c>
    </row>
    <row r="300" spans="1:15" x14ac:dyDescent="0.2">
      <c r="A300" s="52">
        <f t="shared" si="20"/>
        <v>13131</v>
      </c>
      <c r="B300" s="52">
        <f t="shared" si="21"/>
        <v>1</v>
      </c>
      <c r="C300" s="57">
        <f t="shared" si="22"/>
        <v>31</v>
      </c>
      <c r="D300" s="52">
        <v>13131</v>
      </c>
      <c r="E300" s="52" t="s">
        <v>51</v>
      </c>
      <c r="F300" s="52" t="s">
        <v>795</v>
      </c>
      <c r="G300" s="52" t="s">
        <v>1318</v>
      </c>
      <c r="H300" s="52" t="s">
        <v>1313</v>
      </c>
      <c r="I300" s="52" t="s">
        <v>1319</v>
      </c>
      <c r="J300" s="52" t="s">
        <v>1315</v>
      </c>
      <c r="K300" s="52" t="s">
        <v>291</v>
      </c>
      <c r="L300" s="52" t="s">
        <v>1044</v>
      </c>
      <c r="M300" s="60">
        <v>3</v>
      </c>
      <c r="N300" s="57" t="str">
        <f t="shared" si="23"/>
        <v>東京</v>
      </c>
    </row>
    <row r="301" spans="1:15" x14ac:dyDescent="0.2">
      <c r="A301" s="52">
        <f t="shared" si="20"/>
        <v>13132</v>
      </c>
      <c r="B301" s="52">
        <f t="shared" si="21"/>
        <v>1</v>
      </c>
      <c r="C301" s="57">
        <f t="shared" si="22"/>
        <v>31</v>
      </c>
      <c r="D301" s="52">
        <v>13132</v>
      </c>
      <c r="E301" s="52" t="s">
        <v>447</v>
      </c>
      <c r="F301" s="52" t="s">
        <v>796</v>
      </c>
      <c r="G301" s="52" t="s">
        <v>1647</v>
      </c>
      <c r="H301" s="52" t="s">
        <v>2035</v>
      </c>
      <c r="I301" s="52" t="s">
        <v>1648</v>
      </c>
      <c r="J301" s="52" t="s">
        <v>2036</v>
      </c>
      <c r="K301" s="52" t="s">
        <v>291</v>
      </c>
      <c r="L301" s="52" t="s">
        <v>188</v>
      </c>
      <c r="M301" s="60">
        <v>3</v>
      </c>
      <c r="N301" s="57" t="str">
        <f t="shared" si="23"/>
        <v>東京</v>
      </c>
    </row>
    <row r="302" spans="1:15" x14ac:dyDescent="0.2">
      <c r="A302" s="52">
        <f t="shared" si="20"/>
        <v>13133</v>
      </c>
      <c r="B302" s="52">
        <f t="shared" si="21"/>
        <v>1</v>
      </c>
      <c r="C302" s="57">
        <f t="shared" si="22"/>
        <v>31</v>
      </c>
      <c r="D302" s="52">
        <v>13133</v>
      </c>
      <c r="E302" s="52" t="s">
        <v>89</v>
      </c>
      <c r="F302" s="52" t="s">
        <v>797</v>
      </c>
      <c r="G302" s="52" t="s">
        <v>2008</v>
      </c>
      <c r="H302" s="52" t="s">
        <v>2037</v>
      </c>
      <c r="I302" s="52" t="s">
        <v>2009</v>
      </c>
      <c r="J302" s="52" t="s">
        <v>2038</v>
      </c>
      <c r="K302" s="52" t="s">
        <v>291</v>
      </c>
      <c r="L302" s="52" t="s">
        <v>1044</v>
      </c>
      <c r="M302" s="60">
        <v>3</v>
      </c>
      <c r="N302" s="57" t="str">
        <f t="shared" si="23"/>
        <v>東京</v>
      </c>
    </row>
    <row r="303" spans="1:15" x14ac:dyDescent="0.2">
      <c r="A303" s="52">
        <f t="shared" si="20"/>
        <v>13134</v>
      </c>
      <c r="B303" s="52">
        <f t="shared" si="21"/>
        <v>1</v>
      </c>
      <c r="C303" s="57">
        <f t="shared" si="22"/>
        <v>31</v>
      </c>
      <c r="D303" s="52">
        <v>13134</v>
      </c>
      <c r="E303" s="52" t="s">
        <v>82</v>
      </c>
      <c r="F303" s="52" t="s">
        <v>358</v>
      </c>
      <c r="G303" s="52" t="s">
        <v>1217</v>
      </c>
      <c r="H303" s="52" t="s">
        <v>1921</v>
      </c>
      <c r="I303" s="52" t="s">
        <v>1219</v>
      </c>
      <c r="J303" s="52" t="s">
        <v>2016</v>
      </c>
      <c r="K303" s="52" t="s">
        <v>291</v>
      </c>
      <c r="L303" s="52" t="s">
        <v>1044</v>
      </c>
      <c r="M303" s="60">
        <v>3</v>
      </c>
      <c r="N303" s="57" t="str">
        <f t="shared" si="23"/>
        <v>東京</v>
      </c>
    </row>
    <row r="304" spans="1:15" x14ac:dyDescent="0.2">
      <c r="A304" s="52">
        <f t="shared" si="20"/>
        <v>13135</v>
      </c>
      <c r="B304" s="52">
        <f t="shared" si="21"/>
        <v>1</v>
      </c>
      <c r="C304" s="57">
        <f t="shared" si="22"/>
        <v>31</v>
      </c>
      <c r="D304" s="57">
        <v>13135</v>
      </c>
      <c r="E304" s="57" t="s">
        <v>55</v>
      </c>
      <c r="F304" s="57" t="s">
        <v>798</v>
      </c>
      <c r="G304" s="58" t="s">
        <v>1770</v>
      </c>
      <c r="H304" s="58" t="s">
        <v>2039</v>
      </c>
      <c r="I304" s="58" t="s">
        <v>1771</v>
      </c>
      <c r="J304" s="58" t="s">
        <v>2040</v>
      </c>
      <c r="K304" s="57" t="s">
        <v>291</v>
      </c>
      <c r="L304" s="57" t="s">
        <v>1044</v>
      </c>
      <c r="M304" s="59">
        <v>3</v>
      </c>
      <c r="N304" s="57" t="str">
        <f t="shared" si="23"/>
        <v>東京</v>
      </c>
    </row>
    <row r="305" spans="1:15" x14ac:dyDescent="0.2">
      <c r="A305" s="52">
        <f t="shared" si="20"/>
        <v>13136</v>
      </c>
      <c r="B305" s="52">
        <f t="shared" si="21"/>
        <v>1</v>
      </c>
      <c r="C305" s="57">
        <f t="shared" si="22"/>
        <v>31</v>
      </c>
      <c r="D305" s="57">
        <v>13136</v>
      </c>
      <c r="E305" s="57" t="s">
        <v>799</v>
      </c>
      <c r="F305" s="57" t="s">
        <v>800</v>
      </c>
      <c r="G305" s="58" t="s">
        <v>2041</v>
      </c>
      <c r="H305" s="58" t="s">
        <v>2042</v>
      </c>
      <c r="I305" s="58" t="s">
        <v>2043</v>
      </c>
      <c r="J305" s="58" t="s">
        <v>2044</v>
      </c>
      <c r="K305" s="57" t="s">
        <v>291</v>
      </c>
      <c r="L305" s="57" t="s">
        <v>1044</v>
      </c>
      <c r="M305" s="59">
        <v>3</v>
      </c>
      <c r="N305" s="57" t="str">
        <f t="shared" si="23"/>
        <v>東京</v>
      </c>
      <c r="O305" s="57"/>
    </row>
    <row r="306" spans="1:15" x14ac:dyDescent="0.2">
      <c r="A306" s="52">
        <f t="shared" si="20"/>
        <v>13138</v>
      </c>
      <c r="B306" s="52">
        <f t="shared" si="21"/>
        <v>1</v>
      </c>
      <c r="C306" s="57">
        <f t="shared" si="22"/>
        <v>31</v>
      </c>
      <c r="D306" s="52">
        <v>13138</v>
      </c>
      <c r="E306" s="52" t="s">
        <v>2045</v>
      </c>
      <c r="F306" s="52" t="s">
        <v>2046</v>
      </c>
      <c r="G306" s="52" t="s">
        <v>2047</v>
      </c>
      <c r="H306" s="52" t="s">
        <v>2048</v>
      </c>
      <c r="I306" s="52" t="s">
        <v>2049</v>
      </c>
      <c r="J306" s="52" t="s">
        <v>2050</v>
      </c>
      <c r="K306" s="52" t="s">
        <v>291</v>
      </c>
      <c r="L306" s="52" t="s">
        <v>188</v>
      </c>
      <c r="M306" s="60">
        <v>2</v>
      </c>
      <c r="N306" s="57" t="str">
        <f t="shared" si="23"/>
        <v>東京</v>
      </c>
    </row>
    <row r="307" spans="1:15" x14ac:dyDescent="0.2">
      <c r="A307" s="52">
        <f t="shared" si="20"/>
        <v>13139</v>
      </c>
      <c r="B307" s="52">
        <f t="shared" si="21"/>
        <v>1</v>
      </c>
      <c r="C307" s="57">
        <f t="shared" si="22"/>
        <v>31</v>
      </c>
      <c r="D307" s="52">
        <v>13139</v>
      </c>
      <c r="E307" s="52" t="s">
        <v>2051</v>
      </c>
      <c r="F307" s="52" t="s">
        <v>2052</v>
      </c>
      <c r="G307" s="52" t="s">
        <v>2053</v>
      </c>
      <c r="H307" s="52" t="s">
        <v>1175</v>
      </c>
      <c r="I307" s="52" t="s">
        <v>2054</v>
      </c>
      <c r="J307" s="52" t="s">
        <v>1177</v>
      </c>
      <c r="K307" s="52" t="s">
        <v>291</v>
      </c>
      <c r="L307" s="52" t="s">
        <v>188</v>
      </c>
      <c r="M307" s="60">
        <v>2</v>
      </c>
      <c r="N307" s="57" t="str">
        <f t="shared" si="23"/>
        <v>東京</v>
      </c>
      <c r="O307" s="57"/>
    </row>
    <row r="308" spans="1:15" x14ac:dyDescent="0.2">
      <c r="A308" s="52">
        <f t="shared" si="20"/>
        <v>13140</v>
      </c>
      <c r="B308" s="52">
        <f t="shared" si="21"/>
        <v>1</v>
      </c>
      <c r="C308" s="57">
        <f t="shared" si="22"/>
        <v>31</v>
      </c>
      <c r="D308" s="52">
        <v>13140</v>
      </c>
      <c r="E308" s="52" t="s">
        <v>28</v>
      </c>
      <c r="F308" s="52" t="s">
        <v>2055</v>
      </c>
      <c r="G308" s="52" t="s">
        <v>1098</v>
      </c>
      <c r="H308" s="52" t="s">
        <v>2056</v>
      </c>
      <c r="I308" s="52" t="s">
        <v>1099</v>
      </c>
      <c r="J308" s="52" t="s">
        <v>2057</v>
      </c>
      <c r="K308" s="52" t="s">
        <v>291</v>
      </c>
      <c r="L308" s="52" t="s">
        <v>188</v>
      </c>
      <c r="M308" s="60">
        <v>2</v>
      </c>
      <c r="N308" s="57" t="str">
        <f t="shared" si="23"/>
        <v>東京</v>
      </c>
      <c r="O308" s="57"/>
    </row>
    <row r="309" spans="1:15" x14ac:dyDescent="0.2">
      <c r="A309" s="52">
        <f t="shared" si="20"/>
        <v>13141</v>
      </c>
      <c r="B309" s="52">
        <f t="shared" si="21"/>
        <v>1</v>
      </c>
      <c r="C309" s="57">
        <f t="shared" si="22"/>
        <v>31</v>
      </c>
      <c r="D309" s="52">
        <v>13141</v>
      </c>
      <c r="E309" s="52" t="s">
        <v>62</v>
      </c>
      <c r="F309" s="52" t="s">
        <v>2058</v>
      </c>
      <c r="G309" s="52" t="s">
        <v>1630</v>
      </c>
      <c r="H309" s="52" t="s">
        <v>1610</v>
      </c>
      <c r="I309" s="52" t="s">
        <v>1631</v>
      </c>
      <c r="J309" s="52" t="s">
        <v>2059</v>
      </c>
      <c r="K309" s="52" t="s">
        <v>291</v>
      </c>
      <c r="L309" s="52" t="s">
        <v>188</v>
      </c>
      <c r="M309" s="60">
        <v>2</v>
      </c>
      <c r="N309" s="57" t="str">
        <f t="shared" si="23"/>
        <v>東京</v>
      </c>
      <c r="O309" s="57"/>
    </row>
    <row r="310" spans="1:15" x14ac:dyDescent="0.2">
      <c r="A310" s="52">
        <f t="shared" si="20"/>
        <v>13142</v>
      </c>
      <c r="B310" s="52">
        <f t="shared" si="21"/>
        <v>1</v>
      </c>
      <c r="C310" s="57">
        <f t="shared" si="22"/>
        <v>31</v>
      </c>
      <c r="D310" s="52">
        <v>13142</v>
      </c>
      <c r="E310" s="52" t="s">
        <v>2060</v>
      </c>
      <c r="F310" s="52" t="s">
        <v>2061</v>
      </c>
      <c r="G310" s="52" t="s">
        <v>2062</v>
      </c>
      <c r="H310" s="52" t="s">
        <v>2063</v>
      </c>
      <c r="I310" s="52" t="s">
        <v>2064</v>
      </c>
      <c r="J310" s="52" t="s">
        <v>2065</v>
      </c>
      <c r="K310" s="52" t="s">
        <v>291</v>
      </c>
      <c r="L310" s="52" t="s">
        <v>188</v>
      </c>
      <c r="M310" s="60">
        <v>2</v>
      </c>
      <c r="N310" s="57" t="str">
        <f t="shared" si="23"/>
        <v>東京</v>
      </c>
      <c r="O310" s="57"/>
    </row>
    <row r="311" spans="1:15" x14ac:dyDescent="0.2">
      <c r="A311" s="52">
        <f t="shared" si="20"/>
        <v>13143</v>
      </c>
      <c r="B311" s="52">
        <f t="shared" si="21"/>
        <v>1</v>
      </c>
      <c r="C311" s="57">
        <f t="shared" si="22"/>
        <v>31</v>
      </c>
      <c r="D311" s="52">
        <v>13143</v>
      </c>
      <c r="E311" s="52" t="s">
        <v>593</v>
      </c>
      <c r="F311" s="52" t="s">
        <v>2066</v>
      </c>
      <c r="G311" s="52" t="s">
        <v>2067</v>
      </c>
      <c r="H311" s="52" t="s">
        <v>1336</v>
      </c>
      <c r="I311" s="52" t="s">
        <v>2068</v>
      </c>
      <c r="J311" s="52" t="s">
        <v>2069</v>
      </c>
      <c r="K311" s="52" t="s">
        <v>291</v>
      </c>
      <c r="L311" s="52" t="s">
        <v>188</v>
      </c>
      <c r="M311" s="60">
        <v>2</v>
      </c>
      <c r="N311" s="57" t="str">
        <f t="shared" si="23"/>
        <v>東京</v>
      </c>
      <c r="O311" s="57"/>
    </row>
    <row r="312" spans="1:15" x14ac:dyDescent="0.2">
      <c r="A312" s="52">
        <f t="shared" si="20"/>
        <v>13144</v>
      </c>
      <c r="B312" s="52">
        <f t="shared" si="21"/>
        <v>1</v>
      </c>
      <c r="C312" s="57">
        <f t="shared" si="22"/>
        <v>31</v>
      </c>
      <c r="D312" s="52">
        <v>13144</v>
      </c>
      <c r="E312" s="52" t="s">
        <v>2070</v>
      </c>
      <c r="F312" s="52" t="s">
        <v>2071</v>
      </c>
      <c r="G312" s="52" t="s">
        <v>2072</v>
      </c>
      <c r="H312" s="52" t="s">
        <v>1250</v>
      </c>
      <c r="I312" s="52" t="s">
        <v>2073</v>
      </c>
      <c r="J312" s="52" t="s">
        <v>1251</v>
      </c>
      <c r="K312" s="52" t="s">
        <v>291</v>
      </c>
      <c r="L312" s="52" t="s">
        <v>188</v>
      </c>
      <c r="M312" s="60">
        <v>2</v>
      </c>
      <c r="N312" s="57" t="str">
        <f t="shared" si="23"/>
        <v>東京</v>
      </c>
      <c r="O312" s="57"/>
    </row>
    <row r="313" spans="1:15" x14ac:dyDescent="0.2">
      <c r="A313" s="52">
        <f t="shared" si="20"/>
        <v>13147</v>
      </c>
      <c r="B313" s="52">
        <f t="shared" si="21"/>
        <v>1</v>
      </c>
      <c r="C313" s="57">
        <f t="shared" si="22"/>
        <v>31</v>
      </c>
      <c r="D313" s="52">
        <v>13147</v>
      </c>
      <c r="E313" s="52" t="s">
        <v>33</v>
      </c>
      <c r="F313" s="52" t="s">
        <v>2074</v>
      </c>
      <c r="G313" s="52" t="s">
        <v>1472</v>
      </c>
      <c r="H313" s="52" t="s">
        <v>2075</v>
      </c>
      <c r="I313" s="52" t="s">
        <v>1698</v>
      </c>
      <c r="J313" s="52" t="s">
        <v>2076</v>
      </c>
      <c r="K313" s="52" t="s">
        <v>291</v>
      </c>
      <c r="L313" s="52" t="s">
        <v>188</v>
      </c>
      <c r="M313" s="60">
        <v>2</v>
      </c>
      <c r="N313" s="57" t="str">
        <f t="shared" si="23"/>
        <v>東京</v>
      </c>
      <c r="O313" s="57"/>
    </row>
    <row r="314" spans="1:15" x14ac:dyDescent="0.2">
      <c r="A314" s="52">
        <f t="shared" si="20"/>
        <v>13148</v>
      </c>
      <c r="B314" s="52">
        <f t="shared" si="21"/>
        <v>1</v>
      </c>
      <c r="C314" s="57">
        <f t="shared" si="22"/>
        <v>31</v>
      </c>
      <c r="D314" s="52">
        <v>13148</v>
      </c>
      <c r="E314" s="52" t="s">
        <v>624</v>
      </c>
      <c r="F314" s="52" t="s">
        <v>2077</v>
      </c>
      <c r="G314" s="52" t="s">
        <v>1436</v>
      </c>
      <c r="H314" s="52" t="s">
        <v>2078</v>
      </c>
      <c r="I314" s="52" t="s">
        <v>1438</v>
      </c>
      <c r="J314" s="52" t="s">
        <v>2079</v>
      </c>
      <c r="K314" s="52" t="s">
        <v>291</v>
      </c>
      <c r="L314" s="52" t="s">
        <v>188</v>
      </c>
      <c r="M314" s="60">
        <v>2</v>
      </c>
      <c r="N314" s="57" t="str">
        <f t="shared" si="23"/>
        <v>東京</v>
      </c>
      <c r="O314" s="57"/>
    </row>
    <row r="315" spans="1:15" x14ac:dyDescent="0.2">
      <c r="A315" s="52">
        <f t="shared" si="20"/>
        <v>13149</v>
      </c>
      <c r="B315" s="52">
        <f t="shared" si="21"/>
        <v>1</v>
      </c>
      <c r="C315" s="57">
        <f t="shared" si="22"/>
        <v>31</v>
      </c>
      <c r="D315" s="52">
        <v>13149</v>
      </c>
      <c r="E315" s="52" t="s">
        <v>2080</v>
      </c>
      <c r="F315" s="52" t="s">
        <v>2081</v>
      </c>
      <c r="G315" s="52" t="s">
        <v>2082</v>
      </c>
      <c r="H315" s="52" t="s">
        <v>2075</v>
      </c>
      <c r="I315" s="52" t="s">
        <v>2083</v>
      </c>
      <c r="J315" s="52" t="s">
        <v>2076</v>
      </c>
      <c r="K315" s="52" t="s">
        <v>291</v>
      </c>
      <c r="L315" s="52" t="s">
        <v>189</v>
      </c>
      <c r="M315" s="60">
        <v>2</v>
      </c>
      <c r="N315" s="57" t="str">
        <f t="shared" si="23"/>
        <v>東京</v>
      </c>
      <c r="O315" s="57"/>
    </row>
    <row r="316" spans="1:15" x14ac:dyDescent="0.2">
      <c r="A316" s="52">
        <f t="shared" si="20"/>
        <v>13150</v>
      </c>
      <c r="B316" s="52">
        <f t="shared" si="21"/>
        <v>1</v>
      </c>
      <c r="C316" s="57">
        <f t="shared" si="22"/>
        <v>31</v>
      </c>
      <c r="D316" s="52">
        <v>13150</v>
      </c>
      <c r="E316" s="52" t="s">
        <v>801</v>
      </c>
      <c r="F316" s="52" t="s">
        <v>802</v>
      </c>
      <c r="G316" s="52" t="s">
        <v>2084</v>
      </c>
      <c r="H316" s="52" t="s">
        <v>1682</v>
      </c>
      <c r="I316" s="52" t="s">
        <v>2085</v>
      </c>
      <c r="J316" s="52" t="s">
        <v>1683</v>
      </c>
      <c r="K316" s="52" t="s">
        <v>291</v>
      </c>
      <c r="L316" s="52" t="s">
        <v>1044</v>
      </c>
      <c r="M316" s="60">
        <v>3</v>
      </c>
      <c r="N316" s="57" t="str">
        <f t="shared" si="23"/>
        <v>東京</v>
      </c>
    </row>
    <row r="317" spans="1:15" x14ac:dyDescent="0.2">
      <c r="A317" s="52">
        <f t="shared" si="20"/>
        <v>13151</v>
      </c>
      <c r="B317" s="52">
        <f t="shared" si="21"/>
        <v>1</v>
      </c>
      <c r="C317" s="57">
        <f t="shared" si="22"/>
        <v>31</v>
      </c>
      <c r="D317" s="52">
        <v>13151</v>
      </c>
      <c r="E317" s="52" t="s">
        <v>2086</v>
      </c>
      <c r="F317" s="52" t="s">
        <v>86</v>
      </c>
      <c r="G317" s="52" t="s">
        <v>2087</v>
      </c>
      <c r="H317" s="52" t="s">
        <v>1301</v>
      </c>
      <c r="I317" s="52" t="s">
        <v>2088</v>
      </c>
      <c r="J317" s="52" t="s">
        <v>2089</v>
      </c>
      <c r="K317" s="52" t="s">
        <v>291</v>
      </c>
      <c r="L317" s="52" t="s">
        <v>188</v>
      </c>
      <c r="M317" s="60">
        <v>2</v>
      </c>
      <c r="N317" s="57" t="str">
        <f t="shared" si="23"/>
        <v>東京</v>
      </c>
    </row>
    <row r="318" spans="1:15" x14ac:dyDescent="0.2">
      <c r="A318" s="52">
        <f t="shared" si="20"/>
        <v>13152</v>
      </c>
      <c r="B318" s="52">
        <f t="shared" si="21"/>
        <v>1</v>
      </c>
      <c r="C318" s="57">
        <f t="shared" si="22"/>
        <v>31</v>
      </c>
      <c r="D318" s="52">
        <v>13152</v>
      </c>
      <c r="E318" s="52" t="s">
        <v>718</v>
      </c>
      <c r="F318" s="52" t="s">
        <v>803</v>
      </c>
      <c r="G318" s="52" t="s">
        <v>1323</v>
      </c>
      <c r="H318" s="52" t="s">
        <v>1945</v>
      </c>
      <c r="I318" s="52" t="s">
        <v>1324</v>
      </c>
      <c r="J318" s="52" t="s">
        <v>2090</v>
      </c>
      <c r="K318" s="52" t="s">
        <v>291</v>
      </c>
      <c r="L318" s="52" t="s">
        <v>1044</v>
      </c>
      <c r="M318" s="60">
        <v>3</v>
      </c>
      <c r="N318" s="57" t="str">
        <f t="shared" si="23"/>
        <v>東京</v>
      </c>
    </row>
    <row r="319" spans="1:15" x14ac:dyDescent="0.2">
      <c r="A319" s="52">
        <f t="shared" si="20"/>
        <v>13153</v>
      </c>
      <c r="B319" s="52">
        <f t="shared" si="21"/>
        <v>1</v>
      </c>
      <c r="C319" s="57">
        <f t="shared" si="22"/>
        <v>31</v>
      </c>
      <c r="D319" s="52">
        <v>13153</v>
      </c>
      <c r="E319" s="52" t="s">
        <v>470</v>
      </c>
      <c r="F319" s="52" t="s">
        <v>802</v>
      </c>
      <c r="G319" s="52" t="s">
        <v>2091</v>
      </c>
      <c r="H319" s="52" t="s">
        <v>1682</v>
      </c>
      <c r="I319" s="52" t="s">
        <v>2092</v>
      </c>
      <c r="J319" s="52" t="s">
        <v>1683</v>
      </c>
      <c r="K319" s="52" t="s">
        <v>291</v>
      </c>
      <c r="L319" s="52" t="s">
        <v>1044</v>
      </c>
      <c r="M319" s="60">
        <v>3</v>
      </c>
      <c r="N319" s="57" t="str">
        <f t="shared" si="23"/>
        <v>東京</v>
      </c>
    </row>
    <row r="320" spans="1:15" x14ac:dyDescent="0.2">
      <c r="A320" s="52">
        <f t="shared" si="20"/>
        <v>13154</v>
      </c>
      <c r="B320" s="52">
        <f t="shared" si="21"/>
        <v>1</v>
      </c>
      <c r="C320" s="57">
        <f t="shared" si="22"/>
        <v>31</v>
      </c>
      <c r="D320" s="57">
        <v>13154</v>
      </c>
      <c r="E320" s="57" t="s">
        <v>2093</v>
      </c>
      <c r="F320" s="57" t="s">
        <v>2094</v>
      </c>
      <c r="G320" s="58" t="s">
        <v>2095</v>
      </c>
      <c r="H320" s="58" t="s">
        <v>1064</v>
      </c>
      <c r="I320" s="58" t="s">
        <v>2096</v>
      </c>
      <c r="J320" s="58" t="s">
        <v>1066</v>
      </c>
      <c r="K320" s="57" t="s">
        <v>291</v>
      </c>
      <c r="L320" s="57" t="s">
        <v>188</v>
      </c>
      <c r="M320" s="59">
        <v>2</v>
      </c>
      <c r="N320" s="57" t="str">
        <f t="shared" si="23"/>
        <v>東京</v>
      </c>
    </row>
    <row r="321" spans="1:15" x14ac:dyDescent="0.2">
      <c r="A321" s="52">
        <f t="shared" si="20"/>
        <v>13155</v>
      </c>
      <c r="B321" s="52">
        <f t="shared" si="21"/>
        <v>1</v>
      </c>
      <c r="C321" s="57">
        <f t="shared" si="22"/>
        <v>31</v>
      </c>
      <c r="D321" s="57">
        <v>13155</v>
      </c>
      <c r="E321" s="57" t="s">
        <v>2097</v>
      </c>
      <c r="F321" s="57" t="s">
        <v>631</v>
      </c>
      <c r="G321" s="58" t="s">
        <v>2098</v>
      </c>
      <c r="H321" s="58" t="s">
        <v>2099</v>
      </c>
      <c r="I321" s="58" t="s">
        <v>2100</v>
      </c>
      <c r="J321" s="58" t="s">
        <v>2101</v>
      </c>
      <c r="K321" s="57" t="s">
        <v>291</v>
      </c>
      <c r="L321" s="57" t="s">
        <v>188</v>
      </c>
      <c r="M321" s="59">
        <v>2</v>
      </c>
      <c r="N321" s="57" t="str">
        <f t="shared" si="23"/>
        <v>東京</v>
      </c>
    </row>
    <row r="322" spans="1:15" x14ac:dyDescent="0.2">
      <c r="A322" s="52">
        <f t="shared" ref="A322:A385" si="24">D322</f>
        <v>13156</v>
      </c>
      <c r="B322" s="52">
        <f t="shared" ref="B322:B385" si="25">ROUNDDOWN(D322/10000,0)</f>
        <v>1</v>
      </c>
      <c r="C322" s="57">
        <f t="shared" ref="C322:C385" si="26">ROUNDDOWN((D322-B322*10000)/100,0)</f>
        <v>31</v>
      </c>
      <c r="D322" s="57">
        <v>13156</v>
      </c>
      <c r="E322" s="57" t="s">
        <v>74</v>
      </c>
      <c r="F322" s="57" t="s">
        <v>1198</v>
      </c>
      <c r="G322" s="58" t="s">
        <v>2102</v>
      </c>
      <c r="H322" s="58" t="s">
        <v>1200</v>
      </c>
      <c r="I322" s="58" t="s">
        <v>2103</v>
      </c>
      <c r="J322" s="58" t="s">
        <v>1320</v>
      </c>
      <c r="K322" s="57" t="s">
        <v>291</v>
      </c>
      <c r="L322" s="57" t="s">
        <v>188</v>
      </c>
      <c r="M322" s="59">
        <v>2</v>
      </c>
      <c r="N322" s="57" t="str">
        <f t="shared" ref="N322:N385" si="27">VLOOKUP(B322*100+C322,学校,2,0)</f>
        <v>東京</v>
      </c>
    </row>
    <row r="323" spans="1:15" x14ac:dyDescent="0.2">
      <c r="A323" s="52">
        <f t="shared" si="24"/>
        <v>13157</v>
      </c>
      <c r="B323" s="52">
        <f t="shared" si="25"/>
        <v>1</v>
      </c>
      <c r="C323" s="57">
        <f t="shared" si="26"/>
        <v>31</v>
      </c>
      <c r="D323" s="52">
        <v>13157</v>
      </c>
      <c r="E323" s="52" t="s">
        <v>2104</v>
      </c>
      <c r="F323" s="52" t="s">
        <v>953</v>
      </c>
      <c r="G323" s="52" t="s">
        <v>2105</v>
      </c>
      <c r="H323" s="52" t="s">
        <v>2106</v>
      </c>
      <c r="I323" s="52" t="s">
        <v>2107</v>
      </c>
      <c r="J323" s="52" t="s">
        <v>2108</v>
      </c>
      <c r="K323" s="52" t="s">
        <v>291</v>
      </c>
      <c r="L323" s="52" t="s">
        <v>189</v>
      </c>
      <c r="M323" s="60">
        <v>2</v>
      </c>
      <c r="N323" s="57" t="str">
        <f t="shared" si="27"/>
        <v>東京</v>
      </c>
    </row>
    <row r="324" spans="1:15" x14ac:dyDescent="0.2">
      <c r="A324" s="52">
        <f t="shared" si="24"/>
        <v>13158</v>
      </c>
      <c r="B324" s="52">
        <f t="shared" si="25"/>
        <v>1</v>
      </c>
      <c r="C324" s="57">
        <f t="shared" si="26"/>
        <v>31</v>
      </c>
      <c r="D324" s="52">
        <v>13158</v>
      </c>
      <c r="E324" s="52" t="s">
        <v>3915</v>
      </c>
      <c r="F324" s="52" t="s">
        <v>3916</v>
      </c>
      <c r="G324" s="52" t="s">
        <v>3917</v>
      </c>
      <c r="H324" s="52" t="s">
        <v>3918</v>
      </c>
      <c r="I324" s="52" t="s">
        <v>3919</v>
      </c>
      <c r="J324" s="52" t="s">
        <v>3920</v>
      </c>
      <c r="K324" s="52" t="s">
        <v>291</v>
      </c>
      <c r="L324" s="52" t="s">
        <v>189</v>
      </c>
      <c r="M324" s="60">
        <v>1</v>
      </c>
      <c r="N324" s="57" t="str">
        <f t="shared" si="27"/>
        <v>東京</v>
      </c>
      <c r="O324" s="57"/>
    </row>
    <row r="325" spans="1:15" x14ac:dyDescent="0.2">
      <c r="A325" s="52">
        <f t="shared" si="24"/>
        <v>13159</v>
      </c>
      <c r="B325" s="52">
        <f t="shared" si="25"/>
        <v>1</v>
      </c>
      <c r="C325" s="57">
        <f t="shared" si="26"/>
        <v>31</v>
      </c>
      <c r="D325" s="57">
        <v>13159</v>
      </c>
      <c r="E325" s="57" t="s">
        <v>804</v>
      </c>
      <c r="F325" s="57" t="s">
        <v>805</v>
      </c>
      <c r="G325" s="58" t="s">
        <v>2110</v>
      </c>
      <c r="H325" s="58" t="s">
        <v>1454</v>
      </c>
      <c r="I325" s="58" t="s">
        <v>2111</v>
      </c>
      <c r="J325" s="58" t="s">
        <v>1455</v>
      </c>
      <c r="K325" s="57" t="s">
        <v>291</v>
      </c>
      <c r="L325" s="57" t="s">
        <v>1044</v>
      </c>
      <c r="M325" s="59">
        <v>3</v>
      </c>
      <c r="N325" s="57" t="str">
        <f t="shared" si="27"/>
        <v>東京</v>
      </c>
      <c r="O325" s="57"/>
    </row>
    <row r="326" spans="1:15" x14ac:dyDescent="0.2">
      <c r="A326" s="52">
        <f t="shared" si="24"/>
        <v>13160</v>
      </c>
      <c r="B326" s="52">
        <f t="shared" si="25"/>
        <v>1</v>
      </c>
      <c r="C326" s="57">
        <f t="shared" si="26"/>
        <v>31</v>
      </c>
      <c r="D326" s="57">
        <v>13160</v>
      </c>
      <c r="E326" s="57" t="s">
        <v>3921</v>
      </c>
      <c r="F326" s="57" t="s">
        <v>3922</v>
      </c>
      <c r="G326" s="58" t="s">
        <v>3923</v>
      </c>
      <c r="H326" s="58" t="s">
        <v>3924</v>
      </c>
      <c r="I326" s="58" t="s">
        <v>3925</v>
      </c>
      <c r="J326" s="58" t="s">
        <v>3926</v>
      </c>
      <c r="K326" s="57" t="s">
        <v>291</v>
      </c>
      <c r="L326" s="57" t="s">
        <v>189</v>
      </c>
      <c r="M326" s="59">
        <v>1</v>
      </c>
      <c r="N326" s="57" t="str">
        <f t="shared" si="27"/>
        <v>東京</v>
      </c>
      <c r="O326" s="57"/>
    </row>
    <row r="327" spans="1:15" x14ac:dyDescent="0.2">
      <c r="A327" s="52">
        <f t="shared" si="24"/>
        <v>13161</v>
      </c>
      <c r="B327" s="52">
        <f t="shared" si="25"/>
        <v>1</v>
      </c>
      <c r="C327" s="57">
        <f t="shared" si="26"/>
        <v>31</v>
      </c>
      <c r="D327" s="57">
        <v>13161</v>
      </c>
      <c r="E327" s="57" t="s">
        <v>3927</v>
      </c>
      <c r="F327" s="57" t="s">
        <v>3928</v>
      </c>
      <c r="G327" s="58" t="s">
        <v>3929</v>
      </c>
      <c r="H327" s="58" t="s">
        <v>1935</v>
      </c>
      <c r="I327" s="58" t="s">
        <v>3930</v>
      </c>
      <c r="J327" s="58" t="s">
        <v>2374</v>
      </c>
      <c r="K327" s="57" t="s">
        <v>291</v>
      </c>
      <c r="L327" s="57" t="s">
        <v>189</v>
      </c>
      <c r="M327" s="59">
        <v>1</v>
      </c>
      <c r="N327" s="57" t="str">
        <f t="shared" si="27"/>
        <v>東京</v>
      </c>
    </row>
    <row r="328" spans="1:15" x14ac:dyDescent="0.2">
      <c r="A328" s="52">
        <f t="shared" si="24"/>
        <v>13164</v>
      </c>
      <c r="B328" s="52">
        <f t="shared" si="25"/>
        <v>1</v>
      </c>
      <c r="C328" s="57">
        <f t="shared" si="26"/>
        <v>31</v>
      </c>
      <c r="D328" s="57">
        <v>13164</v>
      </c>
      <c r="E328" s="57" t="s">
        <v>60</v>
      </c>
      <c r="F328" s="57" t="s">
        <v>448</v>
      </c>
      <c r="G328" s="58" t="s">
        <v>1328</v>
      </c>
      <c r="H328" s="58" t="s">
        <v>1884</v>
      </c>
      <c r="I328" s="58" t="s">
        <v>1330</v>
      </c>
      <c r="J328" s="58" t="s">
        <v>2109</v>
      </c>
      <c r="K328" s="57" t="s">
        <v>291</v>
      </c>
      <c r="L328" s="57" t="s">
        <v>1044</v>
      </c>
      <c r="M328" s="59">
        <v>3</v>
      </c>
      <c r="N328" s="57" t="str">
        <f t="shared" si="27"/>
        <v>東京</v>
      </c>
      <c r="O328" s="57"/>
    </row>
    <row r="329" spans="1:15" x14ac:dyDescent="0.2">
      <c r="A329" s="52">
        <f t="shared" si="24"/>
        <v>13169</v>
      </c>
      <c r="B329" s="52">
        <f t="shared" si="25"/>
        <v>1</v>
      </c>
      <c r="C329" s="57">
        <f t="shared" si="26"/>
        <v>31</v>
      </c>
      <c r="D329" s="57">
        <v>13169</v>
      </c>
      <c r="E329" s="57" t="s">
        <v>590</v>
      </c>
      <c r="F329" s="57" t="s">
        <v>806</v>
      </c>
      <c r="G329" s="58" t="s">
        <v>2116</v>
      </c>
      <c r="H329" s="58" t="s">
        <v>2117</v>
      </c>
      <c r="I329" s="58" t="s">
        <v>2118</v>
      </c>
      <c r="J329" s="58" t="s">
        <v>2119</v>
      </c>
      <c r="K329" s="57" t="s">
        <v>291</v>
      </c>
      <c r="L329" s="57" t="s">
        <v>1044</v>
      </c>
      <c r="M329" s="59">
        <v>3</v>
      </c>
      <c r="N329" s="57" t="str">
        <f t="shared" si="27"/>
        <v>東京</v>
      </c>
      <c r="O329" s="57"/>
    </row>
    <row r="330" spans="1:15" x14ac:dyDescent="0.2">
      <c r="A330" s="52">
        <f t="shared" si="24"/>
        <v>13170</v>
      </c>
      <c r="B330" s="52">
        <f t="shared" si="25"/>
        <v>1</v>
      </c>
      <c r="C330" s="57">
        <f t="shared" si="26"/>
        <v>31</v>
      </c>
      <c r="D330" s="57">
        <v>13170</v>
      </c>
      <c r="E330" s="57" t="s">
        <v>90</v>
      </c>
      <c r="F330" s="57" t="s">
        <v>91</v>
      </c>
      <c r="G330" s="58" t="s">
        <v>1217</v>
      </c>
      <c r="H330" s="58" t="s">
        <v>2120</v>
      </c>
      <c r="I330" s="58" t="s">
        <v>1219</v>
      </c>
      <c r="J330" s="58" t="s">
        <v>2121</v>
      </c>
      <c r="K330" s="57" t="s">
        <v>291</v>
      </c>
      <c r="L330" s="57" t="s">
        <v>188</v>
      </c>
      <c r="M330" s="59">
        <v>3</v>
      </c>
      <c r="N330" s="57" t="str">
        <f t="shared" si="27"/>
        <v>東京</v>
      </c>
      <c r="O330" s="57"/>
    </row>
    <row r="331" spans="1:15" x14ac:dyDescent="0.2">
      <c r="A331" s="52">
        <f t="shared" si="24"/>
        <v>13171</v>
      </c>
      <c r="B331" s="52">
        <f t="shared" si="25"/>
        <v>1</v>
      </c>
      <c r="C331" s="57">
        <f t="shared" si="26"/>
        <v>31</v>
      </c>
      <c r="D331" s="57">
        <v>13171</v>
      </c>
      <c r="E331" s="57" t="s">
        <v>807</v>
      </c>
      <c r="F331" s="57" t="s">
        <v>622</v>
      </c>
      <c r="G331" s="58" t="s">
        <v>2122</v>
      </c>
      <c r="H331" s="58" t="s">
        <v>2123</v>
      </c>
      <c r="I331" s="58" t="s">
        <v>2124</v>
      </c>
      <c r="J331" s="58" t="s">
        <v>2125</v>
      </c>
      <c r="K331" s="57" t="s">
        <v>291</v>
      </c>
      <c r="L331" s="57" t="s">
        <v>1044</v>
      </c>
      <c r="M331" s="59">
        <v>3</v>
      </c>
      <c r="N331" s="57" t="str">
        <f t="shared" si="27"/>
        <v>東京</v>
      </c>
      <c r="O331" s="57"/>
    </row>
    <row r="332" spans="1:15" x14ac:dyDescent="0.2">
      <c r="A332" s="52">
        <f t="shared" si="24"/>
        <v>13174</v>
      </c>
      <c r="B332" s="52">
        <f t="shared" si="25"/>
        <v>1</v>
      </c>
      <c r="C332" s="57">
        <f t="shared" si="26"/>
        <v>31</v>
      </c>
      <c r="D332" s="52">
        <v>13174</v>
      </c>
      <c r="E332" s="52" t="s">
        <v>808</v>
      </c>
      <c r="F332" s="52" t="s">
        <v>809</v>
      </c>
      <c r="G332" s="52" t="s">
        <v>2128</v>
      </c>
      <c r="H332" s="52" t="s">
        <v>1213</v>
      </c>
      <c r="I332" s="52" t="s">
        <v>2129</v>
      </c>
      <c r="J332" s="52" t="s">
        <v>1215</v>
      </c>
      <c r="K332" s="52" t="s">
        <v>291</v>
      </c>
      <c r="L332" s="52" t="s">
        <v>1044</v>
      </c>
      <c r="M332" s="60">
        <v>3</v>
      </c>
      <c r="N332" s="57" t="str">
        <f t="shared" si="27"/>
        <v>東京</v>
      </c>
    </row>
    <row r="333" spans="1:15" x14ac:dyDescent="0.2">
      <c r="A333" s="52">
        <f t="shared" si="24"/>
        <v>13175</v>
      </c>
      <c r="B333" s="52">
        <f t="shared" si="25"/>
        <v>1</v>
      </c>
      <c r="C333" s="57">
        <f t="shared" si="26"/>
        <v>31</v>
      </c>
      <c r="D333" s="52">
        <v>13175</v>
      </c>
      <c r="E333" s="52" t="s">
        <v>810</v>
      </c>
      <c r="F333" s="52" t="s">
        <v>811</v>
      </c>
      <c r="G333" s="52" t="s">
        <v>2130</v>
      </c>
      <c r="H333" s="52" t="s">
        <v>1232</v>
      </c>
      <c r="I333" s="52" t="s">
        <v>2131</v>
      </c>
      <c r="J333" s="52" t="s">
        <v>1249</v>
      </c>
      <c r="K333" s="52" t="s">
        <v>291</v>
      </c>
      <c r="L333" s="52" t="s">
        <v>1044</v>
      </c>
      <c r="M333" s="60">
        <v>3</v>
      </c>
      <c r="N333" s="57" t="str">
        <f t="shared" si="27"/>
        <v>東京</v>
      </c>
    </row>
    <row r="334" spans="1:15" x14ac:dyDescent="0.2">
      <c r="A334" s="52">
        <f t="shared" si="24"/>
        <v>13176</v>
      </c>
      <c r="B334" s="52">
        <f t="shared" si="25"/>
        <v>1</v>
      </c>
      <c r="C334" s="57">
        <f t="shared" si="26"/>
        <v>31</v>
      </c>
      <c r="D334" s="52">
        <v>13176</v>
      </c>
      <c r="E334" s="52" t="s">
        <v>812</v>
      </c>
      <c r="F334" s="52" t="s">
        <v>813</v>
      </c>
      <c r="G334" s="52" t="s">
        <v>2132</v>
      </c>
      <c r="H334" s="52" t="s">
        <v>2133</v>
      </c>
      <c r="I334" s="52" t="s">
        <v>2134</v>
      </c>
      <c r="J334" s="52" t="s">
        <v>2135</v>
      </c>
      <c r="K334" s="52" t="s">
        <v>291</v>
      </c>
      <c r="L334" s="52" t="s">
        <v>1044</v>
      </c>
      <c r="M334" s="60">
        <v>3</v>
      </c>
      <c r="N334" s="57" t="str">
        <f t="shared" si="27"/>
        <v>東京</v>
      </c>
    </row>
    <row r="335" spans="1:15" x14ac:dyDescent="0.2">
      <c r="A335" s="52">
        <f t="shared" si="24"/>
        <v>13177</v>
      </c>
      <c r="B335" s="52">
        <f t="shared" si="25"/>
        <v>1</v>
      </c>
      <c r="C335" s="57">
        <f t="shared" si="26"/>
        <v>31</v>
      </c>
      <c r="D335" s="52">
        <v>13177</v>
      </c>
      <c r="E335" s="52" t="s">
        <v>814</v>
      </c>
      <c r="F335" s="52" t="s">
        <v>84</v>
      </c>
      <c r="G335" s="52" t="s">
        <v>2136</v>
      </c>
      <c r="H335" s="52" t="s">
        <v>1506</v>
      </c>
      <c r="I335" s="52" t="s">
        <v>2137</v>
      </c>
      <c r="J335" s="52" t="s">
        <v>1508</v>
      </c>
      <c r="K335" s="52" t="s">
        <v>291</v>
      </c>
      <c r="L335" s="52" t="s">
        <v>1044</v>
      </c>
      <c r="M335" s="60">
        <v>3</v>
      </c>
      <c r="N335" s="57" t="str">
        <f t="shared" si="27"/>
        <v>東京</v>
      </c>
      <c r="O335" s="57"/>
    </row>
    <row r="336" spans="1:15" x14ac:dyDescent="0.2">
      <c r="A336" s="52">
        <f t="shared" si="24"/>
        <v>13178</v>
      </c>
      <c r="B336" s="52">
        <f t="shared" si="25"/>
        <v>1</v>
      </c>
      <c r="C336" s="57">
        <f t="shared" si="26"/>
        <v>31</v>
      </c>
      <c r="D336" s="52">
        <v>13178</v>
      </c>
      <c r="E336" s="52" t="s">
        <v>53</v>
      </c>
      <c r="F336" s="52" t="s">
        <v>815</v>
      </c>
      <c r="G336" s="52" t="s">
        <v>1254</v>
      </c>
      <c r="H336" s="52" t="s">
        <v>1237</v>
      </c>
      <c r="I336" s="52" t="s">
        <v>1255</v>
      </c>
      <c r="J336" s="52" t="s">
        <v>1238</v>
      </c>
      <c r="K336" s="52" t="s">
        <v>291</v>
      </c>
      <c r="L336" s="52" t="s">
        <v>1044</v>
      </c>
      <c r="M336" s="60">
        <v>3</v>
      </c>
      <c r="N336" s="57" t="str">
        <f t="shared" si="27"/>
        <v>東京</v>
      </c>
    </row>
    <row r="337" spans="1:14" x14ac:dyDescent="0.2">
      <c r="A337" s="52">
        <f t="shared" si="24"/>
        <v>13179</v>
      </c>
      <c r="B337" s="52">
        <f t="shared" si="25"/>
        <v>1</v>
      </c>
      <c r="C337" s="57">
        <f t="shared" si="26"/>
        <v>31</v>
      </c>
      <c r="D337" s="52">
        <v>13179</v>
      </c>
      <c r="E337" s="52" t="s">
        <v>456</v>
      </c>
      <c r="F337" s="52" t="s">
        <v>775</v>
      </c>
      <c r="G337" s="52" t="s">
        <v>1737</v>
      </c>
      <c r="H337" s="52" t="s">
        <v>1454</v>
      </c>
      <c r="I337" s="52" t="s">
        <v>1739</v>
      </c>
      <c r="J337" s="52" t="s">
        <v>1455</v>
      </c>
      <c r="K337" s="52" t="s">
        <v>291</v>
      </c>
      <c r="L337" s="52" t="s">
        <v>188</v>
      </c>
      <c r="M337" s="60">
        <v>2</v>
      </c>
      <c r="N337" s="57" t="str">
        <f t="shared" si="27"/>
        <v>東京</v>
      </c>
    </row>
    <row r="338" spans="1:14" x14ac:dyDescent="0.2">
      <c r="A338" s="52">
        <f t="shared" si="24"/>
        <v>13180</v>
      </c>
      <c r="B338" s="52">
        <f t="shared" si="25"/>
        <v>1</v>
      </c>
      <c r="C338" s="57">
        <f t="shared" si="26"/>
        <v>31</v>
      </c>
      <c r="D338" s="52">
        <v>13180</v>
      </c>
      <c r="E338" s="52" t="s">
        <v>22</v>
      </c>
      <c r="F338" s="52" t="s">
        <v>27</v>
      </c>
      <c r="G338" s="52" t="s">
        <v>1085</v>
      </c>
      <c r="H338" s="52" t="s">
        <v>2138</v>
      </c>
      <c r="I338" s="52" t="s">
        <v>1087</v>
      </c>
      <c r="J338" s="52" t="s">
        <v>2139</v>
      </c>
      <c r="K338" s="52" t="s">
        <v>291</v>
      </c>
      <c r="L338" s="52" t="s">
        <v>188</v>
      </c>
      <c r="M338" s="60">
        <v>2</v>
      </c>
      <c r="N338" s="57" t="str">
        <f t="shared" si="27"/>
        <v>東京</v>
      </c>
    </row>
    <row r="339" spans="1:14" x14ac:dyDescent="0.2">
      <c r="A339" s="52">
        <f t="shared" si="24"/>
        <v>13181</v>
      </c>
      <c r="B339" s="52">
        <f t="shared" si="25"/>
        <v>1</v>
      </c>
      <c r="C339" s="57">
        <f t="shared" si="26"/>
        <v>31</v>
      </c>
      <c r="D339" s="52">
        <v>13181</v>
      </c>
      <c r="E339" s="52" t="s">
        <v>2140</v>
      </c>
      <c r="F339" s="52" t="s">
        <v>2141</v>
      </c>
      <c r="G339" s="52" t="s">
        <v>2142</v>
      </c>
      <c r="H339" s="52" t="s">
        <v>2143</v>
      </c>
      <c r="I339" s="52" t="s">
        <v>2144</v>
      </c>
      <c r="J339" s="52" t="s">
        <v>1699</v>
      </c>
      <c r="K339" s="52" t="s">
        <v>291</v>
      </c>
      <c r="L339" s="52" t="s">
        <v>188</v>
      </c>
      <c r="M339" s="60">
        <v>2</v>
      </c>
      <c r="N339" s="57" t="str">
        <f t="shared" si="27"/>
        <v>東京</v>
      </c>
    </row>
    <row r="340" spans="1:14" x14ac:dyDescent="0.2">
      <c r="A340" s="52">
        <f t="shared" si="24"/>
        <v>13182</v>
      </c>
      <c r="B340" s="52">
        <f t="shared" si="25"/>
        <v>1</v>
      </c>
      <c r="C340" s="57">
        <f t="shared" si="26"/>
        <v>31</v>
      </c>
      <c r="D340" s="52">
        <v>13182</v>
      </c>
      <c r="E340" s="52" t="s">
        <v>600</v>
      </c>
      <c r="F340" s="52" t="s">
        <v>2145</v>
      </c>
      <c r="G340" s="52" t="s">
        <v>1907</v>
      </c>
      <c r="H340" s="52" t="s">
        <v>2146</v>
      </c>
      <c r="I340" s="52" t="s">
        <v>1908</v>
      </c>
      <c r="J340" s="52" t="s">
        <v>2147</v>
      </c>
      <c r="K340" s="52" t="s">
        <v>291</v>
      </c>
      <c r="L340" s="52" t="s">
        <v>188</v>
      </c>
      <c r="M340" s="60">
        <v>2</v>
      </c>
      <c r="N340" s="57" t="str">
        <f t="shared" si="27"/>
        <v>東京</v>
      </c>
    </row>
    <row r="341" spans="1:14" x14ac:dyDescent="0.2">
      <c r="A341" s="52">
        <f t="shared" si="24"/>
        <v>13183</v>
      </c>
      <c r="B341" s="52">
        <f t="shared" si="25"/>
        <v>1</v>
      </c>
      <c r="C341" s="57">
        <f t="shared" si="26"/>
        <v>31</v>
      </c>
      <c r="D341" s="52">
        <v>13183</v>
      </c>
      <c r="E341" s="52" t="s">
        <v>118</v>
      </c>
      <c r="F341" s="52" t="s">
        <v>636</v>
      </c>
      <c r="G341" s="52" t="s">
        <v>1150</v>
      </c>
      <c r="H341" s="52" t="s">
        <v>2148</v>
      </c>
      <c r="I341" s="52" t="s">
        <v>1151</v>
      </c>
      <c r="J341" s="52" t="s">
        <v>2149</v>
      </c>
      <c r="K341" s="52" t="s">
        <v>291</v>
      </c>
      <c r="L341" s="52" t="s">
        <v>189</v>
      </c>
      <c r="M341" s="60">
        <v>2</v>
      </c>
      <c r="N341" s="57" t="str">
        <f t="shared" si="27"/>
        <v>東京</v>
      </c>
    </row>
    <row r="342" spans="1:14" x14ac:dyDescent="0.2">
      <c r="A342" s="52">
        <f t="shared" si="24"/>
        <v>13184</v>
      </c>
      <c r="B342" s="52">
        <f t="shared" si="25"/>
        <v>1</v>
      </c>
      <c r="C342" s="57">
        <f t="shared" si="26"/>
        <v>31</v>
      </c>
      <c r="D342" s="52">
        <v>13184</v>
      </c>
      <c r="E342" s="52" t="s">
        <v>634</v>
      </c>
      <c r="F342" s="52" t="s">
        <v>476</v>
      </c>
      <c r="G342" s="52" t="s">
        <v>2150</v>
      </c>
      <c r="H342" s="52" t="s">
        <v>2151</v>
      </c>
      <c r="I342" s="52" t="s">
        <v>2152</v>
      </c>
      <c r="J342" s="52" t="s">
        <v>2153</v>
      </c>
      <c r="K342" s="52" t="s">
        <v>291</v>
      </c>
      <c r="L342" s="52" t="s">
        <v>188</v>
      </c>
      <c r="M342" s="60">
        <v>2</v>
      </c>
      <c r="N342" s="57" t="str">
        <f t="shared" si="27"/>
        <v>東京</v>
      </c>
    </row>
    <row r="343" spans="1:14" x14ac:dyDescent="0.2">
      <c r="A343" s="52">
        <f t="shared" si="24"/>
        <v>13185</v>
      </c>
      <c r="B343" s="52">
        <f t="shared" si="25"/>
        <v>1</v>
      </c>
      <c r="C343" s="57">
        <f t="shared" si="26"/>
        <v>31</v>
      </c>
      <c r="D343" s="57">
        <v>13185</v>
      </c>
      <c r="E343" s="57" t="s">
        <v>486</v>
      </c>
      <c r="F343" s="57" t="s">
        <v>2154</v>
      </c>
      <c r="G343" s="58" t="s">
        <v>2155</v>
      </c>
      <c r="H343" s="58" t="s">
        <v>2156</v>
      </c>
      <c r="I343" s="58" t="s">
        <v>2157</v>
      </c>
      <c r="J343" s="58" t="s">
        <v>2158</v>
      </c>
      <c r="K343" s="57" t="s">
        <v>291</v>
      </c>
      <c r="L343" s="57" t="s">
        <v>189</v>
      </c>
      <c r="M343" s="59">
        <v>2</v>
      </c>
      <c r="N343" s="57" t="str">
        <f t="shared" si="27"/>
        <v>東京</v>
      </c>
    </row>
    <row r="344" spans="1:14" x14ac:dyDescent="0.2">
      <c r="A344" s="52">
        <f t="shared" si="24"/>
        <v>13186</v>
      </c>
      <c r="B344" s="52">
        <f t="shared" si="25"/>
        <v>1</v>
      </c>
      <c r="C344" s="57">
        <f t="shared" si="26"/>
        <v>31</v>
      </c>
      <c r="D344" s="57">
        <v>13186</v>
      </c>
      <c r="E344" s="57" t="s">
        <v>23</v>
      </c>
      <c r="F344" s="57" t="s">
        <v>2159</v>
      </c>
      <c r="G344" s="58" t="s">
        <v>1263</v>
      </c>
      <c r="H344" s="58" t="s">
        <v>2160</v>
      </c>
      <c r="I344" s="58" t="s">
        <v>1264</v>
      </c>
      <c r="J344" s="58" t="s">
        <v>2161</v>
      </c>
      <c r="K344" s="57" t="s">
        <v>291</v>
      </c>
      <c r="L344" s="57" t="s">
        <v>188</v>
      </c>
      <c r="M344" s="59">
        <v>2</v>
      </c>
      <c r="N344" s="57" t="str">
        <f t="shared" si="27"/>
        <v>東京</v>
      </c>
    </row>
    <row r="345" spans="1:14" x14ac:dyDescent="0.2">
      <c r="A345" s="52">
        <f t="shared" si="24"/>
        <v>13187</v>
      </c>
      <c r="B345" s="52">
        <f t="shared" si="25"/>
        <v>1</v>
      </c>
      <c r="C345" s="57">
        <f t="shared" si="26"/>
        <v>31</v>
      </c>
      <c r="D345" s="57">
        <v>13187</v>
      </c>
      <c r="E345" s="57" t="s">
        <v>2162</v>
      </c>
      <c r="F345" s="57" t="s">
        <v>2163</v>
      </c>
      <c r="G345" s="58" t="s">
        <v>2164</v>
      </c>
      <c r="H345" s="58" t="s">
        <v>2165</v>
      </c>
      <c r="I345" s="58" t="s">
        <v>2166</v>
      </c>
      <c r="J345" s="58" t="s">
        <v>2167</v>
      </c>
      <c r="K345" s="57" t="s">
        <v>291</v>
      </c>
      <c r="L345" s="57" t="s">
        <v>188</v>
      </c>
      <c r="M345" s="59">
        <v>2</v>
      </c>
      <c r="N345" s="57" t="str">
        <f t="shared" si="27"/>
        <v>東京</v>
      </c>
    </row>
    <row r="346" spans="1:14" x14ac:dyDescent="0.2">
      <c r="A346" s="52">
        <f t="shared" si="24"/>
        <v>13196</v>
      </c>
      <c r="B346" s="52">
        <f t="shared" si="25"/>
        <v>1</v>
      </c>
      <c r="C346" s="57">
        <f t="shared" si="26"/>
        <v>31</v>
      </c>
      <c r="D346" s="57">
        <v>13196</v>
      </c>
      <c r="E346" s="57" t="s">
        <v>816</v>
      </c>
      <c r="F346" s="57" t="s">
        <v>817</v>
      </c>
      <c r="G346" s="58" t="s">
        <v>2170</v>
      </c>
      <c r="H346" s="58" t="s">
        <v>1127</v>
      </c>
      <c r="I346" s="58" t="s">
        <v>2171</v>
      </c>
      <c r="J346" s="58" t="s">
        <v>1129</v>
      </c>
      <c r="K346" s="57" t="s">
        <v>291</v>
      </c>
      <c r="L346" s="57" t="s">
        <v>1044</v>
      </c>
      <c r="M346" s="59">
        <v>3</v>
      </c>
      <c r="N346" s="57" t="str">
        <f t="shared" si="27"/>
        <v>東京</v>
      </c>
    </row>
    <row r="347" spans="1:14" x14ac:dyDescent="0.2">
      <c r="A347" s="52">
        <f t="shared" si="24"/>
        <v>13201</v>
      </c>
      <c r="B347" s="52">
        <f t="shared" si="25"/>
        <v>1</v>
      </c>
      <c r="C347" s="57">
        <f t="shared" si="26"/>
        <v>32</v>
      </c>
      <c r="D347" s="57">
        <v>13201</v>
      </c>
      <c r="E347" s="57" t="s">
        <v>602</v>
      </c>
      <c r="F347" s="57" t="s">
        <v>3931</v>
      </c>
      <c r="G347" s="58" t="s">
        <v>2368</v>
      </c>
      <c r="H347" s="58" t="s">
        <v>3932</v>
      </c>
      <c r="I347" s="58" t="s">
        <v>2370</v>
      </c>
      <c r="J347" s="58" t="s">
        <v>3933</v>
      </c>
      <c r="K347" s="57" t="s">
        <v>292</v>
      </c>
      <c r="L347" s="57" t="s">
        <v>189</v>
      </c>
      <c r="M347" s="59">
        <v>1</v>
      </c>
      <c r="N347" s="57" t="str">
        <f t="shared" si="27"/>
        <v>東京</v>
      </c>
    </row>
    <row r="348" spans="1:14" x14ac:dyDescent="0.2">
      <c r="A348" s="52">
        <f t="shared" si="24"/>
        <v>13202</v>
      </c>
      <c r="B348" s="52">
        <f t="shared" si="25"/>
        <v>1</v>
      </c>
      <c r="C348" s="57">
        <f t="shared" si="26"/>
        <v>32</v>
      </c>
      <c r="D348" s="57">
        <v>13202</v>
      </c>
      <c r="E348" s="57" t="s">
        <v>3934</v>
      </c>
      <c r="F348" s="57" t="s">
        <v>3935</v>
      </c>
      <c r="G348" s="58" t="s">
        <v>3936</v>
      </c>
      <c r="H348" s="58" t="s">
        <v>3937</v>
      </c>
      <c r="I348" s="58" t="s">
        <v>3938</v>
      </c>
      <c r="J348" s="58" t="s">
        <v>3939</v>
      </c>
      <c r="K348" s="57" t="s">
        <v>292</v>
      </c>
      <c r="L348" s="57" t="s">
        <v>185</v>
      </c>
      <c r="M348" s="59">
        <v>1</v>
      </c>
      <c r="N348" s="57" t="str">
        <f t="shared" si="27"/>
        <v>東京</v>
      </c>
    </row>
    <row r="349" spans="1:14" x14ac:dyDescent="0.2">
      <c r="A349" s="52">
        <f t="shared" si="24"/>
        <v>13203</v>
      </c>
      <c r="B349" s="52">
        <f t="shared" si="25"/>
        <v>1</v>
      </c>
      <c r="C349" s="57">
        <f t="shared" si="26"/>
        <v>32</v>
      </c>
      <c r="D349" s="57">
        <v>13203</v>
      </c>
      <c r="E349" s="57" t="s">
        <v>615</v>
      </c>
      <c r="F349" s="57" t="s">
        <v>3940</v>
      </c>
      <c r="G349" s="58" t="s">
        <v>3386</v>
      </c>
      <c r="H349" s="58" t="s">
        <v>1115</v>
      </c>
      <c r="I349" s="58" t="s">
        <v>3387</v>
      </c>
      <c r="J349" s="58" t="s">
        <v>2178</v>
      </c>
      <c r="K349" s="57" t="s">
        <v>292</v>
      </c>
      <c r="L349" s="57" t="s">
        <v>189</v>
      </c>
      <c r="M349" s="59">
        <v>1</v>
      </c>
      <c r="N349" s="57" t="str">
        <f t="shared" si="27"/>
        <v>東京</v>
      </c>
    </row>
    <row r="350" spans="1:14" x14ac:dyDescent="0.2">
      <c r="A350" s="52">
        <f t="shared" si="24"/>
        <v>13206</v>
      </c>
      <c r="B350" s="52">
        <f t="shared" si="25"/>
        <v>1</v>
      </c>
      <c r="C350" s="57">
        <f t="shared" si="26"/>
        <v>32</v>
      </c>
      <c r="D350" s="57">
        <v>13206</v>
      </c>
      <c r="E350" s="57" t="s">
        <v>3941</v>
      </c>
      <c r="F350" s="57" t="s">
        <v>3942</v>
      </c>
      <c r="G350" s="58" t="s">
        <v>3943</v>
      </c>
      <c r="H350" s="58" t="s">
        <v>3944</v>
      </c>
      <c r="I350" s="58" t="s">
        <v>3945</v>
      </c>
      <c r="J350" s="58" t="s">
        <v>3946</v>
      </c>
      <c r="K350" s="57" t="s">
        <v>292</v>
      </c>
      <c r="L350" s="57" t="s">
        <v>189</v>
      </c>
      <c r="M350" s="59">
        <v>1</v>
      </c>
      <c r="N350" s="57" t="str">
        <f t="shared" si="27"/>
        <v>東京</v>
      </c>
    </row>
    <row r="351" spans="1:14" x14ac:dyDescent="0.2">
      <c r="A351" s="52">
        <f t="shared" si="24"/>
        <v>13207</v>
      </c>
      <c r="B351" s="52">
        <f t="shared" si="25"/>
        <v>1</v>
      </c>
      <c r="C351" s="57">
        <f t="shared" si="26"/>
        <v>32</v>
      </c>
      <c r="D351" s="57">
        <v>13207</v>
      </c>
      <c r="E351" s="57" t="s">
        <v>3947</v>
      </c>
      <c r="F351" s="57" t="s">
        <v>3948</v>
      </c>
      <c r="G351" s="58" t="s">
        <v>2824</v>
      </c>
      <c r="H351" s="58" t="s">
        <v>2583</v>
      </c>
      <c r="I351" s="58" t="s">
        <v>3949</v>
      </c>
      <c r="J351" s="58" t="s">
        <v>2585</v>
      </c>
      <c r="K351" s="57" t="s">
        <v>292</v>
      </c>
      <c r="L351" s="57" t="s">
        <v>189</v>
      </c>
      <c r="M351" s="59">
        <v>1</v>
      </c>
      <c r="N351" s="57" t="str">
        <f t="shared" si="27"/>
        <v>東京</v>
      </c>
    </row>
    <row r="352" spans="1:14" x14ac:dyDescent="0.2">
      <c r="A352" s="52">
        <f t="shared" si="24"/>
        <v>13208</v>
      </c>
      <c r="B352" s="52">
        <f t="shared" si="25"/>
        <v>1</v>
      </c>
      <c r="C352" s="57">
        <f t="shared" si="26"/>
        <v>32</v>
      </c>
      <c r="D352" s="52">
        <v>13208</v>
      </c>
      <c r="E352" s="52" t="s">
        <v>3886</v>
      </c>
      <c r="F352" s="52" t="s">
        <v>3950</v>
      </c>
      <c r="G352" s="52" t="s">
        <v>3888</v>
      </c>
      <c r="H352" s="52" t="s">
        <v>3951</v>
      </c>
      <c r="I352" s="52" t="s">
        <v>3890</v>
      </c>
      <c r="J352" s="52" t="s">
        <v>3952</v>
      </c>
      <c r="K352" s="52" t="s">
        <v>292</v>
      </c>
      <c r="L352" s="52" t="s">
        <v>189</v>
      </c>
      <c r="M352" s="60">
        <v>1</v>
      </c>
      <c r="N352" s="57" t="str">
        <f t="shared" si="27"/>
        <v>東京</v>
      </c>
    </row>
    <row r="353" spans="1:15" x14ac:dyDescent="0.2">
      <c r="A353" s="52">
        <f t="shared" si="24"/>
        <v>13209</v>
      </c>
      <c r="B353" s="52">
        <f t="shared" si="25"/>
        <v>1</v>
      </c>
      <c r="C353" s="57">
        <f t="shared" si="26"/>
        <v>32</v>
      </c>
      <c r="D353" s="52">
        <v>13209</v>
      </c>
      <c r="E353" s="52" t="s">
        <v>842</v>
      </c>
      <c r="F353" s="52" t="s">
        <v>715</v>
      </c>
      <c r="G353" s="52" t="s">
        <v>2287</v>
      </c>
      <c r="H353" s="52" t="s">
        <v>1182</v>
      </c>
      <c r="I353" s="52" t="s">
        <v>2288</v>
      </c>
      <c r="J353" s="52" t="s">
        <v>1183</v>
      </c>
      <c r="K353" s="52" t="s">
        <v>292</v>
      </c>
      <c r="L353" s="52" t="s">
        <v>189</v>
      </c>
      <c r="M353" s="60">
        <v>1</v>
      </c>
      <c r="N353" s="57" t="str">
        <f t="shared" si="27"/>
        <v>東京</v>
      </c>
    </row>
    <row r="354" spans="1:15" x14ac:dyDescent="0.2">
      <c r="A354" s="52">
        <f t="shared" si="24"/>
        <v>13210</v>
      </c>
      <c r="B354" s="52">
        <f t="shared" si="25"/>
        <v>1</v>
      </c>
      <c r="C354" s="57">
        <f t="shared" si="26"/>
        <v>32</v>
      </c>
      <c r="D354" s="52">
        <v>13210</v>
      </c>
      <c r="E354" s="52" t="s">
        <v>3953</v>
      </c>
      <c r="F354" s="52" t="s">
        <v>3954</v>
      </c>
      <c r="G354" s="52" t="s">
        <v>3953</v>
      </c>
      <c r="H354" s="52" t="s">
        <v>1371</v>
      </c>
      <c r="I354" s="52" t="s">
        <v>3955</v>
      </c>
      <c r="J354" s="52" t="s">
        <v>1373</v>
      </c>
      <c r="K354" s="52" t="s">
        <v>292</v>
      </c>
      <c r="L354" s="52" t="s">
        <v>189</v>
      </c>
      <c r="M354" s="60">
        <v>1</v>
      </c>
      <c r="N354" s="57" t="str">
        <f t="shared" si="27"/>
        <v>東京</v>
      </c>
    </row>
    <row r="355" spans="1:15" x14ac:dyDescent="0.2">
      <c r="A355" s="52">
        <f t="shared" si="24"/>
        <v>13211</v>
      </c>
      <c r="B355" s="52">
        <f t="shared" si="25"/>
        <v>1</v>
      </c>
      <c r="C355" s="57">
        <f t="shared" si="26"/>
        <v>32</v>
      </c>
      <c r="D355" s="52">
        <v>13211</v>
      </c>
      <c r="E355" s="52" t="s">
        <v>118</v>
      </c>
      <c r="F355" s="52" t="s">
        <v>722</v>
      </c>
      <c r="G355" s="52" t="s">
        <v>1150</v>
      </c>
      <c r="H355" s="52" t="s">
        <v>1235</v>
      </c>
      <c r="I355" s="52" t="s">
        <v>1151</v>
      </c>
      <c r="J355" s="52" t="s">
        <v>1236</v>
      </c>
      <c r="K355" s="52" t="s">
        <v>292</v>
      </c>
      <c r="L355" s="52" t="s">
        <v>189</v>
      </c>
      <c r="M355" s="60">
        <v>1</v>
      </c>
      <c r="N355" s="57" t="str">
        <f t="shared" si="27"/>
        <v>東京</v>
      </c>
    </row>
    <row r="356" spans="1:15" x14ac:dyDescent="0.2">
      <c r="A356" s="52">
        <f t="shared" si="24"/>
        <v>13212</v>
      </c>
      <c r="B356" s="52">
        <f t="shared" si="25"/>
        <v>1</v>
      </c>
      <c r="C356" s="57">
        <f t="shared" si="26"/>
        <v>32</v>
      </c>
      <c r="D356" s="52">
        <v>13212</v>
      </c>
      <c r="E356" s="52" t="s">
        <v>3956</v>
      </c>
      <c r="F356" s="52" t="s">
        <v>3957</v>
      </c>
      <c r="G356" s="52" t="s">
        <v>3958</v>
      </c>
      <c r="H356" s="52" t="s">
        <v>1348</v>
      </c>
      <c r="I356" s="52" t="s">
        <v>3959</v>
      </c>
      <c r="J356" s="52" t="s">
        <v>1349</v>
      </c>
      <c r="K356" s="52" t="s">
        <v>292</v>
      </c>
      <c r="L356" s="52" t="s">
        <v>185</v>
      </c>
      <c r="M356" s="60">
        <v>1</v>
      </c>
      <c r="N356" s="57" t="str">
        <f t="shared" si="27"/>
        <v>東京</v>
      </c>
    </row>
    <row r="357" spans="1:15" x14ac:dyDescent="0.2">
      <c r="A357" s="52">
        <f t="shared" si="24"/>
        <v>13213</v>
      </c>
      <c r="B357" s="52">
        <f t="shared" si="25"/>
        <v>1</v>
      </c>
      <c r="C357" s="57">
        <f t="shared" si="26"/>
        <v>32</v>
      </c>
      <c r="D357" s="52">
        <v>13213</v>
      </c>
      <c r="E357" s="52" t="s">
        <v>3960</v>
      </c>
      <c r="F357" s="52" t="s">
        <v>3961</v>
      </c>
      <c r="G357" s="52" t="s">
        <v>3962</v>
      </c>
      <c r="H357" s="52" t="s">
        <v>1127</v>
      </c>
      <c r="I357" s="52" t="s">
        <v>3963</v>
      </c>
      <c r="J357" s="52" t="s">
        <v>1129</v>
      </c>
      <c r="K357" s="52" t="s">
        <v>292</v>
      </c>
      <c r="L357" s="52" t="s">
        <v>189</v>
      </c>
      <c r="M357" s="60">
        <v>1</v>
      </c>
      <c r="N357" s="57" t="str">
        <f t="shared" si="27"/>
        <v>東京</v>
      </c>
    </row>
    <row r="358" spans="1:15" x14ac:dyDescent="0.2">
      <c r="A358" s="52">
        <f t="shared" si="24"/>
        <v>13214</v>
      </c>
      <c r="B358" s="52">
        <f t="shared" si="25"/>
        <v>1</v>
      </c>
      <c r="C358" s="57">
        <f t="shared" si="26"/>
        <v>32</v>
      </c>
      <c r="D358" s="52">
        <v>13214</v>
      </c>
      <c r="E358" s="52" t="s">
        <v>3964</v>
      </c>
      <c r="F358" s="52" t="s">
        <v>3965</v>
      </c>
      <c r="G358" s="52" t="s">
        <v>3966</v>
      </c>
      <c r="H358" s="52" t="s">
        <v>1792</v>
      </c>
      <c r="I358" s="52" t="s">
        <v>3967</v>
      </c>
      <c r="J358" s="52" t="s">
        <v>1793</v>
      </c>
      <c r="K358" s="52" t="s">
        <v>292</v>
      </c>
      <c r="L358" s="52" t="s">
        <v>189</v>
      </c>
      <c r="M358" s="60">
        <v>1</v>
      </c>
      <c r="N358" s="57" t="str">
        <f t="shared" si="27"/>
        <v>東京</v>
      </c>
    </row>
    <row r="359" spans="1:15" x14ac:dyDescent="0.2">
      <c r="A359" s="52">
        <f t="shared" si="24"/>
        <v>13215</v>
      </c>
      <c r="B359" s="52">
        <f t="shared" si="25"/>
        <v>1</v>
      </c>
      <c r="C359" s="57">
        <f t="shared" si="26"/>
        <v>32</v>
      </c>
      <c r="D359" s="52">
        <v>13215</v>
      </c>
      <c r="E359" s="52" t="s">
        <v>818</v>
      </c>
      <c r="F359" s="52" t="s">
        <v>819</v>
      </c>
      <c r="G359" s="52" t="s">
        <v>2179</v>
      </c>
      <c r="H359" s="52" t="s">
        <v>2180</v>
      </c>
      <c r="I359" s="52" t="s">
        <v>2181</v>
      </c>
      <c r="J359" s="52" t="s">
        <v>2182</v>
      </c>
      <c r="K359" s="52" t="s">
        <v>292</v>
      </c>
      <c r="L359" s="52" t="s">
        <v>188</v>
      </c>
      <c r="M359" s="60">
        <v>3</v>
      </c>
      <c r="N359" s="57" t="str">
        <f t="shared" si="27"/>
        <v>東京</v>
      </c>
    </row>
    <row r="360" spans="1:15" x14ac:dyDescent="0.2">
      <c r="A360" s="52">
        <f t="shared" si="24"/>
        <v>13216</v>
      </c>
      <c r="B360" s="52">
        <f t="shared" si="25"/>
        <v>1</v>
      </c>
      <c r="C360" s="57">
        <f t="shared" si="26"/>
        <v>32</v>
      </c>
      <c r="D360" s="52">
        <v>13216</v>
      </c>
      <c r="E360" s="52" t="s">
        <v>820</v>
      </c>
      <c r="F360" s="52" t="s">
        <v>821</v>
      </c>
      <c r="G360" s="52" t="s">
        <v>2183</v>
      </c>
      <c r="H360" s="52" t="s">
        <v>2184</v>
      </c>
      <c r="I360" s="52" t="s">
        <v>2185</v>
      </c>
      <c r="J360" s="52" t="s">
        <v>2186</v>
      </c>
      <c r="K360" s="52" t="s">
        <v>292</v>
      </c>
      <c r="L360" s="52" t="s">
        <v>188</v>
      </c>
      <c r="M360" s="60">
        <v>3</v>
      </c>
      <c r="N360" s="57" t="str">
        <f t="shared" si="27"/>
        <v>東京</v>
      </c>
      <c r="O360" s="57"/>
    </row>
    <row r="361" spans="1:15" x14ac:dyDescent="0.2">
      <c r="A361" s="52">
        <f t="shared" si="24"/>
        <v>13217</v>
      </c>
      <c r="B361" s="52">
        <f t="shared" si="25"/>
        <v>1</v>
      </c>
      <c r="C361" s="57">
        <f t="shared" si="26"/>
        <v>32</v>
      </c>
      <c r="D361" s="52">
        <v>13217</v>
      </c>
      <c r="E361" s="52" t="s">
        <v>61</v>
      </c>
      <c r="F361" s="52" t="s">
        <v>618</v>
      </c>
      <c r="G361" s="52" t="s">
        <v>1916</v>
      </c>
      <c r="H361" s="52" t="s">
        <v>1179</v>
      </c>
      <c r="I361" s="52" t="s">
        <v>1917</v>
      </c>
      <c r="J361" s="52" t="s">
        <v>1181</v>
      </c>
      <c r="K361" s="52" t="s">
        <v>292</v>
      </c>
      <c r="L361" s="52" t="s">
        <v>188</v>
      </c>
      <c r="M361" s="60">
        <v>3</v>
      </c>
      <c r="N361" s="57" t="str">
        <f t="shared" si="27"/>
        <v>東京</v>
      </c>
      <c r="O361" s="57"/>
    </row>
    <row r="362" spans="1:15" x14ac:dyDescent="0.2">
      <c r="A362" s="52">
        <f t="shared" si="24"/>
        <v>13218</v>
      </c>
      <c r="B362" s="52">
        <f t="shared" si="25"/>
        <v>1</v>
      </c>
      <c r="C362" s="57">
        <f t="shared" si="26"/>
        <v>32</v>
      </c>
      <c r="D362" s="57">
        <v>13218</v>
      </c>
      <c r="E362" s="57" t="s">
        <v>822</v>
      </c>
      <c r="F362" s="57" t="s">
        <v>623</v>
      </c>
      <c r="G362" s="58" t="s">
        <v>1609</v>
      </c>
      <c r="H362" s="58" t="s">
        <v>2187</v>
      </c>
      <c r="I362" s="58" t="s">
        <v>1611</v>
      </c>
      <c r="J362" s="58" t="s">
        <v>2188</v>
      </c>
      <c r="K362" s="57" t="s">
        <v>292</v>
      </c>
      <c r="L362" s="57" t="s">
        <v>1044</v>
      </c>
      <c r="M362" s="59">
        <v>3</v>
      </c>
      <c r="N362" s="57" t="str">
        <f t="shared" si="27"/>
        <v>東京</v>
      </c>
      <c r="O362" s="57"/>
    </row>
    <row r="363" spans="1:15" x14ac:dyDescent="0.2">
      <c r="A363" s="52">
        <f t="shared" si="24"/>
        <v>13219</v>
      </c>
      <c r="B363" s="52">
        <f t="shared" si="25"/>
        <v>1</v>
      </c>
      <c r="C363" s="57">
        <f t="shared" si="26"/>
        <v>32</v>
      </c>
      <c r="D363" s="57">
        <v>13219</v>
      </c>
      <c r="E363" s="57" t="s">
        <v>440</v>
      </c>
      <c r="F363" s="57" t="s">
        <v>823</v>
      </c>
      <c r="G363" s="58" t="s">
        <v>2189</v>
      </c>
      <c r="H363" s="58" t="s">
        <v>2190</v>
      </c>
      <c r="I363" s="58" t="s">
        <v>2191</v>
      </c>
      <c r="J363" s="58" t="s">
        <v>2192</v>
      </c>
      <c r="K363" s="57" t="s">
        <v>292</v>
      </c>
      <c r="L363" s="57" t="s">
        <v>1044</v>
      </c>
      <c r="M363" s="59">
        <v>3</v>
      </c>
      <c r="N363" s="57" t="str">
        <f t="shared" si="27"/>
        <v>東京</v>
      </c>
      <c r="O363" s="57"/>
    </row>
    <row r="364" spans="1:15" x14ac:dyDescent="0.2">
      <c r="A364" s="52">
        <f t="shared" si="24"/>
        <v>13221</v>
      </c>
      <c r="B364" s="52">
        <f t="shared" si="25"/>
        <v>1</v>
      </c>
      <c r="C364" s="57">
        <f t="shared" si="26"/>
        <v>32</v>
      </c>
      <c r="D364" s="52">
        <v>13221</v>
      </c>
      <c r="E364" s="52" t="s">
        <v>824</v>
      </c>
      <c r="F364" s="52" t="s">
        <v>394</v>
      </c>
      <c r="G364" s="52" t="s">
        <v>2193</v>
      </c>
      <c r="H364" s="52" t="s">
        <v>1187</v>
      </c>
      <c r="I364" s="52" t="s">
        <v>2194</v>
      </c>
      <c r="J364" s="52" t="s">
        <v>1189</v>
      </c>
      <c r="K364" s="52" t="s">
        <v>292</v>
      </c>
      <c r="L364" s="52" t="s">
        <v>1044</v>
      </c>
      <c r="M364" s="60">
        <v>3</v>
      </c>
      <c r="N364" s="57" t="str">
        <f t="shared" si="27"/>
        <v>東京</v>
      </c>
      <c r="O364" s="57"/>
    </row>
    <row r="365" spans="1:15" x14ac:dyDescent="0.2">
      <c r="A365" s="52">
        <f t="shared" si="24"/>
        <v>13222</v>
      </c>
      <c r="B365" s="52">
        <f t="shared" si="25"/>
        <v>1</v>
      </c>
      <c r="C365" s="57">
        <f t="shared" si="26"/>
        <v>32</v>
      </c>
      <c r="D365" s="52">
        <v>13222</v>
      </c>
      <c r="E365" s="52" t="s">
        <v>825</v>
      </c>
      <c r="F365" s="52" t="s">
        <v>826</v>
      </c>
      <c r="G365" s="52" t="s">
        <v>2195</v>
      </c>
      <c r="H365" s="52" t="s">
        <v>1895</v>
      </c>
      <c r="I365" s="52" t="s">
        <v>2196</v>
      </c>
      <c r="J365" s="52" t="s">
        <v>1896</v>
      </c>
      <c r="K365" s="52" t="s">
        <v>292</v>
      </c>
      <c r="L365" s="52" t="s">
        <v>1044</v>
      </c>
      <c r="M365" s="60">
        <v>3</v>
      </c>
      <c r="N365" s="57" t="str">
        <f t="shared" si="27"/>
        <v>東京</v>
      </c>
      <c r="O365" s="57"/>
    </row>
    <row r="366" spans="1:15" x14ac:dyDescent="0.2">
      <c r="A366" s="52">
        <f t="shared" si="24"/>
        <v>13223</v>
      </c>
      <c r="B366" s="52">
        <f t="shared" si="25"/>
        <v>1</v>
      </c>
      <c r="C366" s="57">
        <f t="shared" si="26"/>
        <v>32</v>
      </c>
      <c r="D366" s="52">
        <v>13223</v>
      </c>
      <c r="E366" s="52" t="s">
        <v>100</v>
      </c>
      <c r="F366" s="52" t="s">
        <v>827</v>
      </c>
      <c r="G366" s="52" t="s">
        <v>1587</v>
      </c>
      <c r="H366" s="52" t="s">
        <v>1552</v>
      </c>
      <c r="I366" s="52" t="s">
        <v>2197</v>
      </c>
      <c r="J366" s="52" t="s">
        <v>2198</v>
      </c>
      <c r="K366" s="52" t="s">
        <v>292</v>
      </c>
      <c r="L366" s="52" t="s">
        <v>188</v>
      </c>
      <c r="M366" s="60">
        <v>3</v>
      </c>
      <c r="N366" s="57" t="str">
        <f t="shared" si="27"/>
        <v>東京</v>
      </c>
      <c r="O366" s="57"/>
    </row>
    <row r="367" spans="1:15" x14ac:dyDescent="0.2">
      <c r="A367" s="52">
        <f t="shared" si="24"/>
        <v>13224</v>
      </c>
      <c r="B367" s="52">
        <f t="shared" si="25"/>
        <v>1</v>
      </c>
      <c r="C367" s="57">
        <f t="shared" si="26"/>
        <v>32</v>
      </c>
      <c r="D367" s="57">
        <v>13224</v>
      </c>
      <c r="E367" s="57" t="s">
        <v>828</v>
      </c>
      <c r="F367" s="57" t="s">
        <v>829</v>
      </c>
      <c r="G367" s="58" t="s">
        <v>2199</v>
      </c>
      <c r="H367" s="58" t="s">
        <v>2200</v>
      </c>
      <c r="I367" s="58" t="s">
        <v>2201</v>
      </c>
      <c r="J367" s="58" t="s">
        <v>2202</v>
      </c>
      <c r="K367" s="57" t="s">
        <v>292</v>
      </c>
      <c r="L367" s="57" t="s">
        <v>1044</v>
      </c>
      <c r="M367" s="59">
        <v>3</v>
      </c>
      <c r="N367" s="57" t="str">
        <f t="shared" si="27"/>
        <v>東京</v>
      </c>
      <c r="O367" s="57"/>
    </row>
    <row r="368" spans="1:15" x14ac:dyDescent="0.2">
      <c r="A368" s="52">
        <f t="shared" si="24"/>
        <v>13225</v>
      </c>
      <c r="B368" s="52">
        <f t="shared" si="25"/>
        <v>1</v>
      </c>
      <c r="C368" s="57">
        <f t="shared" si="26"/>
        <v>32</v>
      </c>
      <c r="D368" s="52">
        <v>13225</v>
      </c>
      <c r="E368" s="52" t="s">
        <v>674</v>
      </c>
      <c r="F368" s="52" t="s">
        <v>830</v>
      </c>
      <c r="G368" s="52" t="s">
        <v>2203</v>
      </c>
      <c r="H368" s="52" t="s">
        <v>2204</v>
      </c>
      <c r="I368" s="52" t="s">
        <v>2205</v>
      </c>
      <c r="J368" s="52" t="s">
        <v>2206</v>
      </c>
      <c r="K368" s="52" t="s">
        <v>292</v>
      </c>
      <c r="L368" s="52" t="s">
        <v>1044</v>
      </c>
      <c r="M368" s="60">
        <v>3</v>
      </c>
      <c r="N368" s="57" t="str">
        <f t="shared" si="27"/>
        <v>東京</v>
      </c>
      <c r="O368" s="57"/>
    </row>
    <row r="369" spans="1:15" x14ac:dyDescent="0.2">
      <c r="A369" s="52">
        <f t="shared" si="24"/>
        <v>13228</v>
      </c>
      <c r="B369" s="52">
        <f t="shared" si="25"/>
        <v>1</v>
      </c>
      <c r="C369" s="57">
        <f t="shared" si="26"/>
        <v>32</v>
      </c>
      <c r="D369" s="52">
        <v>13228</v>
      </c>
      <c r="E369" s="52" t="s">
        <v>51</v>
      </c>
      <c r="F369" s="52" t="s">
        <v>2207</v>
      </c>
      <c r="G369" s="52" t="s">
        <v>1318</v>
      </c>
      <c r="H369" s="52" t="s">
        <v>1146</v>
      </c>
      <c r="I369" s="52" t="s">
        <v>1319</v>
      </c>
      <c r="J369" s="52" t="s">
        <v>1147</v>
      </c>
      <c r="K369" s="52" t="s">
        <v>292</v>
      </c>
      <c r="L369" s="52" t="s">
        <v>188</v>
      </c>
      <c r="M369" s="60">
        <v>2</v>
      </c>
      <c r="N369" s="57" t="str">
        <f t="shared" si="27"/>
        <v>東京</v>
      </c>
      <c r="O369" s="57"/>
    </row>
    <row r="370" spans="1:15" x14ac:dyDescent="0.2">
      <c r="A370" s="52">
        <f t="shared" si="24"/>
        <v>13229</v>
      </c>
      <c r="B370" s="52">
        <f t="shared" si="25"/>
        <v>1</v>
      </c>
      <c r="C370" s="57">
        <f t="shared" si="26"/>
        <v>32</v>
      </c>
      <c r="D370" s="57">
        <v>13229</v>
      </c>
      <c r="E370" s="57" t="s">
        <v>2208</v>
      </c>
      <c r="F370" s="57" t="s">
        <v>2209</v>
      </c>
      <c r="G370" s="58" t="s">
        <v>2210</v>
      </c>
      <c r="H370" s="58" t="s">
        <v>1078</v>
      </c>
      <c r="I370" s="58" t="s">
        <v>2211</v>
      </c>
      <c r="J370" s="58" t="s">
        <v>1079</v>
      </c>
      <c r="K370" s="57" t="s">
        <v>292</v>
      </c>
      <c r="L370" s="57" t="s">
        <v>188</v>
      </c>
      <c r="M370" s="59">
        <v>2</v>
      </c>
      <c r="N370" s="57" t="str">
        <f t="shared" si="27"/>
        <v>東京</v>
      </c>
      <c r="O370" s="57"/>
    </row>
    <row r="371" spans="1:15" x14ac:dyDescent="0.2">
      <c r="A371" s="52">
        <f t="shared" si="24"/>
        <v>13230</v>
      </c>
      <c r="B371" s="52">
        <f t="shared" si="25"/>
        <v>1</v>
      </c>
      <c r="C371" s="57">
        <f t="shared" si="26"/>
        <v>32</v>
      </c>
      <c r="D371" s="57">
        <v>13230</v>
      </c>
      <c r="E371" s="57" t="s">
        <v>485</v>
      </c>
      <c r="F371" s="57" t="s">
        <v>2212</v>
      </c>
      <c r="G371" s="58" t="s">
        <v>1332</v>
      </c>
      <c r="H371" s="58" t="s">
        <v>2213</v>
      </c>
      <c r="I371" s="58" t="s">
        <v>1333</v>
      </c>
      <c r="J371" s="58" t="s">
        <v>2214</v>
      </c>
      <c r="K371" s="57" t="s">
        <v>292</v>
      </c>
      <c r="L371" s="57" t="s">
        <v>188</v>
      </c>
      <c r="M371" s="59">
        <v>2</v>
      </c>
      <c r="N371" s="57" t="str">
        <f t="shared" si="27"/>
        <v>東京</v>
      </c>
    </row>
    <row r="372" spans="1:15" x14ac:dyDescent="0.2">
      <c r="A372" s="52">
        <f t="shared" si="24"/>
        <v>13231</v>
      </c>
      <c r="B372" s="52">
        <f t="shared" si="25"/>
        <v>1</v>
      </c>
      <c r="C372" s="57">
        <f t="shared" si="26"/>
        <v>32</v>
      </c>
      <c r="D372" s="57">
        <v>13231</v>
      </c>
      <c r="E372" s="57" t="s">
        <v>2215</v>
      </c>
      <c r="F372" s="57" t="s">
        <v>2216</v>
      </c>
      <c r="G372" s="58" t="s">
        <v>2217</v>
      </c>
      <c r="H372" s="58" t="s">
        <v>2218</v>
      </c>
      <c r="I372" s="58" t="s">
        <v>2219</v>
      </c>
      <c r="J372" s="58" t="s">
        <v>2220</v>
      </c>
      <c r="K372" s="57" t="s">
        <v>292</v>
      </c>
      <c r="L372" s="57" t="s">
        <v>188</v>
      </c>
      <c r="M372" s="59">
        <v>2</v>
      </c>
      <c r="N372" s="57" t="str">
        <f t="shared" si="27"/>
        <v>東京</v>
      </c>
    </row>
    <row r="373" spans="1:15" x14ac:dyDescent="0.2">
      <c r="A373" s="52">
        <f t="shared" si="24"/>
        <v>13232</v>
      </c>
      <c r="B373" s="52">
        <f t="shared" si="25"/>
        <v>1</v>
      </c>
      <c r="C373" s="57">
        <f t="shared" si="26"/>
        <v>32</v>
      </c>
      <c r="D373" s="57">
        <v>13232</v>
      </c>
      <c r="E373" s="57" t="s">
        <v>2221</v>
      </c>
      <c r="F373" s="57" t="s">
        <v>2222</v>
      </c>
      <c r="G373" s="58" t="s">
        <v>2223</v>
      </c>
      <c r="H373" s="58" t="s">
        <v>2224</v>
      </c>
      <c r="I373" s="58" t="s">
        <v>2225</v>
      </c>
      <c r="J373" s="58" t="s">
        <v>2226</v>
      </c>
      <c r="K373" s="57" t="s">
        <v>292</v>
      </c>
      <c r="L373" s="57" t="s">
        <v>188</v>
      </c>
      <c r="M373" s="59">
        <v>2</v>
      </c>
      <c r="N373" s="57" t="str">
        <f t="shared" si="27"/>
        <v>東京</v>
      </c>
    </row>
    <row r="374" spans="1:15" x14ac:dyDescent="0.2">
      <c r="A374" s="52">
        <f t="shared" si="24"/>
        <v>13233</v>
      </c>
      <c r="B374" s="52">
        <f t="shared" si="25"/>
        <v>1</v>
      </c>
      <c r="C374" s="57">
        <f t="shared" si="26"/>
        <v>32</v>
      </c>
      <c r="D374" s="52">
        <v>13233</v>
      </c>
      <c r="E374" s="52" t="s">
        <v>831</v>
      </c>
      <c r="F374" s="52" t="s">
        <v>832</v>
      </c>
      <c r="G374" s="52" t="s">
        <v>2227</v>
      </c>
      <c r="H374" s="52" t="s">
        <v>1895</v>
      </c>
      <c r="I374" s="52" t="s">
        <v>2228</v>
      </c>
      <c r="J374" s="52" t="s">
        <v>1896</v>
      </c>
      <c r="K374" s="52" t="s">
        <v>292</v>
      </c>
      <c r="L374" s="52" t="s">
        <v>1044</v>
      </c>
      <c r="M374" s="60">
        <v>3</v>
      </c>
      <c r="N374" s="57" t="str">
        <f t="shared" si="27"/>
        <v>東京</v>
      </c>
    </row>
    <row r="375" spans="1:15" x14ac:dyDescent="0.2">
      <c r="A375" s="52">
        <f t="shared" si="24"/>
        <v>13234</v>
      </c>
      <c r="B375" s="52">
        <f t="shared" si="25"/>
        <v>1</v>
      </c>
      <c r="C375" s="57">
        <f t="shared" si="26"/>
        <v>32</v>
      </c>
      <c r="D375" s="52">
        <v>13234</v>
      </c>
      <c r="E375" s="52" t="s">
        <v>50</v>
      </c>
      <c r="F375" s="52" t="s">
        <v>2229</v>
      </c>
      <c r="G375" s="52" t="s">
        <v>1952</v>
      </c>
      <c r="H375" s="52" t="s">
        <v>2230</v>
      </c>
      <c r="I375" s="52" t="s">
        <v>2231</v>
      </c>
      <c r="J375" s="52" t="s">
        <v>2232</v>
      </c>
      <c r="K375" s="52" t="s">
        <v>292</v>
      </c>
      <c r="L375" s="52" t="s">
        <v>188</v>
      </c>
      <c r="M375" s="60">
        <v>2</v>
      </c>
      <c r="N375" s="57" t="str">
        <f t="shared" si="27"/>
        <v>東京</v>
      </c>
    </row>
    <row r="376" spans="1:15" x14ac:dyDescent="0.2">
      <c r="A376" s="52">
        <f t="shared" si="24"/>
        <v>13236</v>
      </c>
      <c r="B376" s="52">
        <f t="shared" si="25"/>
        <v>1</v>
      </c>
      <c r="C376" s="57">
        <f t="shared" si="26"/>
        <v>32</v>
      </c>
      <c r="D376" s="52">
        <v>13236</v>
      </c>
      <c r="E376" s="52" t="s">
        <v>2235</v>
      </c>
      <c r="F376" s="52" t="s">
        <v>2236</v>
      </c>
      <c r="G376" s="52" t="s">
        <v>2237</v>
      </c>
      <c r="H376" s="52" t="s">
        <v>2238</v>
      </c>
      <c r="I376" s="52" t="s">
        <v>2239</v>
      </c>
      <c r="J376" s="52" t="s">
        <v>2240</v>
      </c>
      <c r="K376" s="52" t="s">
        <v>292</v>
      </c>
      <c r="L376" s="52" t="s">
        <v>188</v>
      </c>
      <c r="M376" s="60">
        <v>2</v>
      </c>
      <c r="N376" s="57" t="str">
        <f t="shared" si="27"/>
        <v>東京</v>
      </c>
    </row>
    <row r="377" spans="1:15" x14ac:dyDescent="0.2">
      <c r="A377" s="52">
        <f t="shared" si="24"/>
        <v>13237</v>
      </c>
      <c r="B377" s="52">
        <f t="shared" si="25"/>
        <v>1</v>
      </c>
      <c r="C377" s="57">
        <f t="shared" si="26"/>
        <v>32</v>
      </c>
      <c r="D377" s="52">
        <v>13237</v>
      </c>
      <c r="E377" s="52" t="s">
        <v>26</v>
      </c>
      <c r="F377" s="52" t="s">
        <v>594</v>
      </c>
      <c r="G377" s="52" t="s">
        <v>1466</v>
      </c>
      <c r="H377" s="52" t="s">
        <v>1035</v>
      </c>
      <c r="I377" s="52" t="s">
        <v>1468</v>
      </c>
      <c r="J377" s="52" t="s">
        <v>1037</v>
      </c>
      <c r="K377" s="52" t="s">
        <v>292</v>
      </c>
      <c r="L377" s="52" t="s">
        <v>188</v>
      </c>
      <c r="M377" s="60">
        <v>2</v>
      </c>
      <c r="N377" s="57" t="str">
        <f t="shared" si="27"/>
        <v>東京</v>
      </c>
    </row>
    <row r="378" spans="1:15" x14ac:dyDescent="0.2">
      <c r="A378" s="52">
        <f t="shared" si="24"/>
        <v>13238</v>
      </c>
      <c r="B378" s="52">
        <f t="shared" si="25"/>
        <v>1</v>
      </c>
      <c r="C378" s="57">
        <f t="shared" si="26"/>
        <v>32</v>
      </c>
      <c r="D378" s="52">
        <v>13238</v>
      </c>
      <c r="E378" s="52" t="s">
        <v>2241</v>
      </c>
      <c r="F378" s="52" t="s">
        <v>589</v>
      </c>
      <c r="G378" s="52" t="s">
        <v>2242</v>
      </c>
      <c r="H378" s="52" t="s">
        <v>2243</v>
      </c>
      <c r="I378" s="52" t="s">
        <v>2244</v>
      </c>
      <c r="J378" s="52" t="s">
        <v>2245</v>
      </c>
      <c r="K378" s="52" t="s">
        <v>292</v>
      </c>
      <c r="L378" s="52" t="s">
        <v>188</v>
      </c>
      <c r="M378" s="60">
        <v>2</v>
      </c>
      <c r="N378" s="57" t="str">
        <f t="shared" si="27"/>
        <v>東京</v>
      </c>
    </row>
    <row r="379" spans="1:15" x14ac:dyDescent="0.2">
      <c r="A379" s="52">
        <f t="shared" si="24"/>
        <v>13239</v>
      </c>
      <c r="B379" s="52">
        <f t="shared" si="25"/>
        <v>1</v>
      </c>
      <c r="C379" s="57">
        <f t="shared" si="26"/>
        <v>32</v>
      </c>
      <c r="D379" s="52">
        <v>13239</v>
      </c>
      <c r="E379" s="52" t="s">
        <v>642</v>
      </c>
      <c r="F379" s="52" t="s">
        <v>2246</v>
      </c>
      <c r="G379" s="52" t="s">
        <v>1074</v>
      </c>
      <c r="H379" s="52" t="s">
        <v>2247</v>
      </c>
      <c r="I379" s="52" t="s">
        <v>1076</v>
      </c>
      <c r="J379" s="52" t="s">
        <v>2248</v>
      </c>
      <c r="K379" s="52" t="s">
        <v>292</v>
      </c>
      <c r="L379" s="52" t="s">
        <v>188</v>
      </c>
      <c r="M379" s="60">
        <v>2</v>
      </c>
      <c r="N379" s="57" t="str">
        <f t="shared" si="27"/>
        <v>東京</v>
      </c>
    </row>
    <row r="380" spans="1:15" x14ac:dyDescent="0.2">
      <c r="A380" s="52">
        <f t="shared" si="24"/>
        <v>13240</v>
      </c>
      <c r="B380" s="52">
        <f t="shared" si="25"/>
        <v>1</v>
      </c>
      <c r="C380" s="57">
        <f t="shared" si="26"/>
        <v>32</v>
      </c>
      <c r="D380" s="52">
        <v>13240</v>
      </c>
      <c r="E380" s="52" t="s">
        <v>118</v>
      </c>
      <c r="F380" s="52" t="s">
        <v>2249</v>
      </c>
      <c r="G380" s="52" t="s">
        <v>1150</v>
      </c>
      <c r="H380" s="52" t="s">
        <v>2200</v>
      </c>
      <c r="I380" s="52" t="s">
        <v>1151</v>
      </c>
      <c r="J380" s="52" t="s">
        <v>2202</v>
      </c>
      <c r="K380" s="52" t="s">
        <v>292</v>
      </c>
      <c r="L380" s="52" t="s">
        <v>188</v>
      </c>
      <c r="M380" s="60">
        <v>2</v>
      </c>
      <c r="N380" s="57" t="str">
        <f t="shared" si="27"/>
        <v>東京</v>
      </c>
    </row>
    <row r="381" spans="1:15" x14ac:dyDescent="0.2">
      <c r="A381" s="52">
        <f t="shared" si="24"/>
        <v>13241</v>
      </c>
      <c r="B381" s="52">
        <f t="shared" si="25"/>
        <v>1</v>
      </c>
      <c r="C381" s="57">
        <f t="shared" si="26"/>
        <v>32</v>
      </c>
      <c r="D381" s="52">
        <v>13241</v>
      </c>
      <c r="E381" s="52" t="s">
        <v>2250</v>
      </c>
      <c r="F381" s="52" t="s">
        <v>2251</v>
      </c>
      <c r="G381" s="52" t="s">
        <v>2252</v>
      </c>
      <c r="H381" s="52" t="s">
        <v>2253</v>
      </c>
      <c r="I381" s="52" t="s">
        <v>2254</v>
      </c>
      <c r="J381" s="52" t="s">
        <v>2255</v>
      </c>
      <c r="K381" s="52" t="s">
        <v>292</v>
      </c>
      <c r="L381" s="52" t="s">
        <v>188</v>
      </c>
      <c r="M381" s="60">
        <v>2</v>
      </c>
      <c r="N381" s="57" t="str">
        <f t="shared" si="27"/>
        <v>東京</v>
      </c>
    </row>
    <row r="382" spans="1:15" x14ac:dyDescent="0.2">
      <c r="A382" s="52">
        <f t="shared" si="24"/>
        <v>13243</v>
      </c>
      <c r="B382" s="52">
        <f t="shared" si="25"/>
        <v>1</v>
      </c>
      <c r="C382" s="57">
        <f t="shared" si="26"/>
        <v>32</v>
      </c>
      <c r="D382" s="57">
        <v>13243</v>
      </c>
      <c r="E382" s="57" t="s">
        <v>2256</v>
      </c>
      <c r="F382" s="57" t="s">
        <v>1554</v>
      </c>
      <c r="G382" s="58" t="s">
        <v>2257</v>
      </c>
      <c r="H382" s="58" t="s">
        <v>1555</v>
      </c>
      <c r="I382" s="58" t="s">
        <v>2258</v>
      </c>
      <c r="J382" s="58" t="s">
        <v>1556</v>
      </c>
      <c r="K382" s="57" t="s">
        <v>292</v>
      </c>
      <c r="L382" s="57" t="s">
        <v>188</v>
      </c>
      <c r="M382" s="59">
        <v>2</v>
      </c>
      <c r="N382" s="57" t="str">
        <f t="shared" si="27"/>
        <v>東京</v>
      </c>
      <c r="O382" s="57"/>
    </row>
    <row r="383" spans="1:15" x14ac:dyDescent="0.2">
      <c r="A383" s="52">
        <f t="shared" si="24"/>
        <v>13244</v>
      </c>
      <c r="B383" s="52">
        <f t="shared" si="25"/>
        <v>1</v>
      </c>
      <c r="C383" s="57">
        <f t="shared" si="26"/>
        <v>32</v>
      </c>
      <c r="D383" s="57">
        <v>13244</v>
      </c>
      <c r="E383" s="57" t="s">
        <v>42</v>
      </c>
      <c r="F383" s="57" t="s">
        <v>2259</v>
      </c>
      <c r="G383" s="58" t="s">
        <v>1597</v>
      </c>
      <c r="H383" s="58" t="s">
        <v>2260</v>
      </c>
      <c r="I383" s="58" t="s">
        <v>2261</v>
      </c>
      <c r="J383" s="58" t="s">
        <v>2262</v>
      </c>
      <c r="K383" s="57" t="s">
        <v>292</v>
      </c>
      <c r="L383" s="57" t="s">
        <v>189</v>
      </c>
      <c r="M383" s="59">
        <v>2</v>
      </c>
      <c r="N383" s="57" t="str">
        <f t="shared" si="27"/>
        <v>東京</v>
      </c>
      <c r="O383" s="57"/>
    </row>
    <row r="384" spans="1:15" x14ac:dyDescent="0.2">
      <c r="A384" s="52">
        <f t="shared" si="24"/>
        <v>13245</v>
      </c>
      <c r="B384" s="52">
        <f t="shared" si="25"/>
        <v>1</v>
      </c>
      <c r="C384" s="57">
        <f t="shared" si="26"/>
        <v>32</v>
      </c>
      <c r="D384" s="52">
        <v>13245</v>
      </c>
      <c r="E384" s="52" t="s">
        <v>2263</v>
      </c>
      <c r="F384" s="52" t="s">
        <v>2264</v>
      </c>
      <c r="G384" s="52" t="s">
        <v>2265</v>
      </c>
      <c r="H384" s="52" t="s">
        <v>1731</v>
      </c>
      <c r="I384" s="52" t="s">
        <v>2266</v>
      </c>
      <c r="J384" s="52" t="s">
        <v>1732</v>
      </c>
      <c r="K384" s="52" t="s">
        <v>292</v>
      </c>
      <c r="L384" s="52" t="s">
        <v>189</v>
      </c>
      <c r="M384" s="60">
        <v>2</v>
      </c>
      <c r="N384" s="57" t="str">
        <f t="shared" si="27"/>
        <v>東京</v>
      </c>
      <c r="O384" s="57"/>
    </row>
    <row r="385" spans="1:15" x14ac:dyDescent="0.2">
      <c r="A385" s="52">
        <f t="shared" si="24"/>
        <v>13251</v>
      </c>
      <c r="B385" s="52">
        <f t="shared" si="25"/>
        <v>1</v>
      </c>
      <c r="C385" s="57">
        <f t="shared" si="26"/>
        <v>32</v>
      </c>
      <c r="D385" s="52">
        <v>13251</v>
      </c>
      <c r="E385" s="52" t="s">
        <v>833</v>
      </c>
      <c r="F385" s="52" t="s">
        <v>834</v>
      </c>
      <c r="G385" s="52" t="s">
        <v>2267</v>
      </c>
      <c r="H385" s="52" t="s">
        <v>2268</v>
      </c>
      <c r="I385" s="52" t="s">
        <v>2269</v>
      </c>
      <c r="J385" s="52" t="s">
        <v>2270</v>
      </c>
      <c r="K385" s="52" t="s">
        <v>292</v>
      </c>
      <c r="L385" s="52" t="s">
        <v>1044</v>
      </c>
      <c r="M385" s="60">
        <v>3</v>
      </c>
      <c r="N385" s="57" t="str">
        <f t="shared" si="27"/>
        <v>東京</v>
      </c>
      <c r="O385" s="57"/>
    </row>
    <row r="386" spans="1:15" x14ac:dyDescent="0.2">
      <c r="A386" s="52">
        <f t="shared" ref="A386:A449" si="28">D386</f>
        <v>13253</v>
      </c>
      <c r="B386" s="52">
        <f t="shared" ref="B386:B449" si="29">ROUNDDOWN(D386/10000,0)</f>
        <v>1</v>
      </c>
      <c r="C386" s="57">
        <f t="shared" ref="C386:C449" si="30">ROUNDDOWN((D386-B386*10000)/100,0)</f>
        <v>32</v>
      </c>
      <c r="D386" s="52">
        <v>13253</v>
      </c>
      <c r="E386" s="52" t="s">
        <v>35</v>
      </c>
      <c r="F386" s="52" t="s">
        <v>835</v>
      </c>
      <c r="G386" s="52" t="s">
        <v>1254</v>
      </c>
      <c r="H386" s="52" t="s">
        <v>2271</v>
      </c>
      <c r="I386" s="52" t="s">
        <v>1255</v>
      </c>
      <c r="J386" s="52" t="s">
        <v>2272</v>
      </c>
      <c r="K386" s="52" t="s">
        <v>292</v>
      </c>
      <c r="L386" s="52" t="s">
        <v>1044</v>
      </c>
      <c r="M386" s="60">
        <v>3</v>
      </c>
      <c r="N386" s="57" t="str">
        <f t="shared" ref="N386:N449" si="31">VLOOKUP(B386*100+C386,学校,2,0)</f>
        <v>東京</v>
      </c>
      <c r="O386" s="57"/>
    </row>
    <row r="387" spans="1:15" x14ac:dyDescent="0.2">
      <c r="A387" s="52">
        <f t="shared" si="28"/>
        <v>13254</v>
      </c>
      <c r="B387" s="52">
        <f t="shared" si="29"/>
        <v>1</v>
      </c>
      <c r="C387" s="57">
        <f t="shared" si="30"/>
        <v>32</v>
      </c>
      <c r="D387" s="52">
        <v>13254</v>
      </c>
      <c r="E387" s="52" t="s">
        <v>44</v>
      </c>
      <c r="F387" s="52" t="s">
        <v>835</v>
      </c>
      <c r="G387" s="52" t="s">
        <v>2273</v>
      </c>
      <c r="H387" s="52" t="s">
        <v>2271</v>
      </c>
      <c r="I387" s="52" t="s">
        <v>2274</v>
      </c>
      <c r="J387" s="52" t="s">
        <v>2272</v>
      </c>
      <c r="K387" s="52" t="s">
        <v>292</v>
      </c>
      <c r="L387" s="52" t="s">
        <v>1044</v>
      </c>
      <c r="M387" s="60">
        <v>3</v>
      </c>
      <c r="N387" s="57" t="str">
        <f t="shared" si="31"/>
        <v>東京</v>
      </c>
    </row>
    <row r="388" spans="1:15" x14ac:dyDescent="0.2">
      <c r="A388" s="52">
        <f t="shared" si="28"/>
        <v>13255</v>
      </c>
      <c r="B388" s="52">
        <f t="shared" si="29"/>
        <v>1</v>
      </c>
      <c r="C388" s="57">
        <f t="shared" si="30"/>
        <v>32</v>
      </c>
      <c r="D388" s="52">
        <v>13255</v>
      </c>
      <c r="E388" s="52" t="s">
        <v>836</v>
      </c>
      <c r="F388" s="52" t="s">
        <v>837</v>
      </c>
      <c r="G388" s="52" t="s">
        <v>2275</v>
      </c>
      <c r="H388" s="52" t="s">
        <v>2276</v>
      </c>
      <c r="I388" s="52" t="s">
        <v>2277</v>
      </c>
      <c r="J388" s="52" t="s">
        <v>2278</v>
      </c>
      <c r="K388" s="52" t="s">
        <v>292</v>
      </c>
      <c r="L388" s="52" t="s">
        <v>1044</v>
      </c>
      <c r="M388" s="60">
        <v>3</v>
      </c>
      <c r="N388" s="57" t="str">
        <f t="shared" si="31"/>
        <v>東京</v>
      </c>
    </row>
    <row r="389" spans="1:15" x14ac:dyDescent="0.2">
      <c r="A389" s="52">
        <f t="shared" si="28"/>
        <v>13256</v>
      </c>
      <c r="B389" s="52">
        <f t="shared" si="29"/>
        <v>1</v>
      </c>
      <c r="C389" s="57">
        <f t="shared" si="30"/>
        <v>32</v>
      </c>
      <c r="D389" s="52">
        <v>13256</v>
      </c>
      <c r="E389" s="52" t="s">
        <v>838</v>
      </c>
      <c r="F389" s="52" t="s">
        <v>839</v>
      </c>
      <c r="G389" s="52" t="s">
        <v>2279</v>
      </c>
      <c r="H389" s="52" t="s">
        <v>2280</v>
      </c>
      <c r="I389" s="52" t="s">
        <v>2281</v>
      </c>
      <c r="J389" s="52" t="s">
        <v>2282</v>
      </c>
      <c r="K389" s="52" t="s">
        <v>292</v>
      </c>
      <c r="L389" s="52" t="s">
        <v>1044</v>
      </c>
      <c r="M389" s="60">
        <v>3</v>
      </c>
      <c r="N389" s="57" t="str">
        <f t="shared" si="31"/>
        <v>東京</v>
      </c>
    </row>
    <row r="390" spans="1:15" x14ac:dyDescent="0.2">
      <c r="A390" s="52">
        <f t="shared" si="28"/>
        <v>13258</v>
      </c>
      <c r="B390" s="52">
        <f t="shared" si="29"/>
        <v>1</v>
      </c>
      <c r="C390" s="57">
        <f t="shared" si="30"/>
        <v>32</v>
      </c>
      <c r="D390" s="57">
        <v>13258</v>
      </c>
      <c r="E390" s="57" t="s">
        <v>840</v>
      </c>
      <c r="F390" s="57" t="s">
        <v>841</v>
      </c>
      <c r="G390" s="58" t="s">
        <v>2283</v>
      </c>
      <c r="H390" s="58" t="s">
        <v>2284</v>
      </c>
      <c r="I390" s="58" t="s">
        <v>2285</v>
      </c>
      <c r="J390" s="58" t="s">
        <v>2286</v>
      </c>
      <c r="K390" s="57" t="s">
        <v>292</v>
      </c>
      <c r="L390" s="57" t="s">
        <v>188</v>
      </c>
      <c r="M390" s="59">
        <v>3</v>
      </c>
      <c r="N390" s="57" t="str">
        <f t="shared" si="31"/>
        <v>東京</v>
      </c>
    </row>
    <row r="391" spans="1:15" x14ac:dyDescent="0.2">
      <c r="A391" s="52">
        <f t="shared" si="28"/>
        <v>13259</v>
      </c>
      <c r="B391" s="52">
        <f t="shared" si="29"/>
        <v>1</v>
      </c>
      <c r="C391" s="57">
        <f t="shared" si="30"/>
        <v>32</v>
      </c>
      <c r="D391" s="57">
        <v>13259</v>
      </c>
      <c r="E391" s="57" t="s">
        <v>842</v>
      </c>
      <c r="F391" s="57" t="s">
        <v>843</v>
      </c>
      <c r="G391" s="58" t="s">
        <v>2287</v>
      </c>
      <c r="H391" s="58" t="s">
        <v>1830</v>
      </c>
      <c r="I391" s="58" t="s">
        <v>2288</v>
      </c>
      <c r="J391" s="58" t="s">
        <v>1831</v>
      </c>
      <c r="K391" s="57" t="s">
        <v>292</v>
      </c>
      <c r="L391" s="57" t="s">
        <v>1044</v>
      </c>
      <c r="M391" s="59">
        <v>3</v>
      </c>
      <c r="N391" s="57" t="str">
        <f t="shared" si="31"/>
        <v>東京</v>
      </c>
      <c r="O391" s="57"/>
    </row>
    <row r="392" spans="1:15" x14ac:dyDescent="0.2">
      <c r="A392" s="52">
        <f t="shared" si="28"/>
        <v>13260</v>
      </c>
      <c r="B392" s="52">
        <f t="shared" si="29"/>
        <v>1</v>
      </c>
      <c r="C392" s="57">
        <f t="shared" si="30"/>
        <v>32</v>
      </c>
      <c r="D392" s="57">
        <v>13260</v>
      </c>
      <c r="E392" s="57" t="s">
        <v>596</v>
      </c>
      <c r="F392" s="57" t="s">
        <v>844</v>
      </c>
      <c r="G392" s="58" t="s">
        <v>1295</v>
      </c>
      <c r="H392" s="58" t="s">
        <v>2289</v>
      </c>
      <c r="I392" s="58" t="s">
        <v>1296</v>
      </c>
      <c r="J392" s="58" t="s">
        <v>2290</v>
      </c>
      <c r="K392" s="57" t="s">
        <v>292</v>
      </c>
      <c r="L392" s="57" t="s">
        <v>1044</v>
      </c>
      <c r="M392" s="59">
        <v>3</v>
      </c>
      <c r="N392" s="57" t="str">
        <f t="shared" si="31"/>
        <v>東京</v>
      </c>
      <c r="O392" s="57"/>
    </row>
    <row r="393" spans="1:15" x14ac:dyDescent="0.2">
      <c r="A393" s="52">
        <f t="shared" si="28"/>
        <v>13262</v>
      </c>
      <c r="B393" s="52">
        <f t="shared" si="29"/>
        <v>1</v>
      </c>
      <c r="C393" s="57">
        <f t="shared" si="30"/>
        <v>32</v>
      </c>
      <c r="D393" s="57">
        <v>13262</v>
      </c>
      <c r="E393" s="57" t="s">
        <v>845</v>
      </c>
      <c r="F393" s="57" t="s">
        <v>846</v>
      </c>
      <c r="G393" s="58" t="s">
        <v>2291</v>
      </c>
      <c r="H393" s="58" t="s">
        <v>2292</v>
      </c>
      <c r="I393" s="58" t="s">
        <v>2293</v>
      </c>
      <c r="J393" s="58" t="s">
        <v>2294</v>
      </c>
      <c r="K393" s="57" t="s">
        <v>292</v>
      </c>
      <c r="L393" s="57" t="s">
        <v>188</v>
      </c>
      <c r="M393" s="59">
        <v>3</v>
      </c>
      <c r="N393" s="57" t="str">
        <f t="shared" si="31"/>
        <v>東京</v>
      </c>
    </row>
    <row r="394" spans="1:15" x14ac:dyDescent="0.2">
      <c r="A394" s="52">
        <f t="shared" si="28"/>
        <v>13263</v>
      </c>
      <c r="B394" s="52">
        <f t="shared" si="29"/>
        <v>1</v>
      </c>
      <c r="C394" s="57">
        <f t="shared" si="30"/>
        <v>32</v>
      </c>
      <c r="D394" s="57">
        <v>13263</v>
      </c>
      <c r="E394" s="57" t="s">
        <v>53</v>
      </c>
      <c r="F394" s="57" t="s">
        <v>847</v>
      </c>
      <c r="G394" s="58" t="s">
        <v>1254</v>
      </c>
      <c r="H394" s="58" t="s">
        <v>2295</v>
      </c>
      <c r="I394" s="58" t="s">
        <v>1255</v>
      </c>
      <c r="J394" s="58" t="s">
        <v>2296</v>
      </c>
      <c r="K394" s="57" t="s">
        <v>292</v>
      </c>
      <c r="L394" s="57" t="s">
        <v>1044</v>
      </c>
      <c r="M394" s="59">
        <v>3</v>
      </c>
      <c r="N394" s="57" t="str">
        <f t="shared" si="31"/>
        <v>東京</v>
      </c>
    </row>
    <row r="395" spans="1:15" x14ac:dyDescent="0.2">
      <c r="A395" s="52">
        <f t="shared" si="28"/>
        <v>13264</v>
      </c>
      <c r="B395" s="52">
        <f t="shared" si="29"/>
        <v>1</v>
      </c>
      <c r="C395" s="57">
        <f t="shared" si="30"/>
        <v>32</v>
      </c>
      <c r="D395" s="57">
        <v>13264</v>
      </c>
      <c r="E395" s="57" t="s">
        <v>85</v>
      </c>
      <c r="F395" s="57" t="s">
        <v>848</v>
      </c>
      <c r="G395" s="58" t="s">
        <v>2297</v>
      </c>
      <c r="H395" s="58" t="s">
        <v>2298</v>
      </c>
      <c r="I395" s="58" t="s">
        <v>2299</v>
      </c>
      <c r="J395" s="58" t="s">
        <v>2300</v>
      </c>
      <c r="K395" s="57" t="s">
        <v>292</v>
      </c>
      <c r="L395" s="57" t="s">
        <v>188</v>
      </c>
      <c r="M395" s="59">
        <v>3</v>
      </c>
      <c r="N395" s="57" t="str">
        <f t="shared" si="31"/>
        <v>東京</v>
      </c>
    </row>
    <row r="396" spans="1:15" x14ac:dyDescent="0.2">
      <c r="A396" s="52">
        <f t="shared" si="28"/>
        <v>13265</v>
      </c>
      <c r="B396" s="52">
        <f t="shared" si="29"/>
        <v>1</v>
      </c>
      <c r="C396" s="57">
        <f t="shared" si="30"/>
        <v>32</v>
      </c>
      <c r="D396" s="57">
        <v>13265</v>
      </c>
      <c r="E396" s="57" t="s">
        <v>849</v>
      </c>
      <c r="F396" s="57" t="s">
        <v>850</v>
      </c>
      <c r="G396" s="58" t="s">
        <v>2301</v>
      </c>
      <c r="H396" s="58" t="s">
        <v>1078</v>
      </c>
      <c r="I396" s="58" t="s">
        <v>2302</v>
      </c>
      <c r="J396" s="58" t="s">
        <v>1079</v>
      </c>
      <c r="K396" s="57" t="s">
        <v>292</v>
      </c>
      <c r="L396" s="57" t="s">
        <v>1044</v>
      </c>
      <c r="M396" s="59">
        <v>3</v>
      </c>
      <c r="N396" s="57" t="str">
        <f t="shared" si="31"/>
        <v>東京</v>
      </c>
    </row>
    <row r="397" spans="1:15" x14ac:dyDescent="0.2">
      <c r="A397" s="52">
        <f t="shared" si="28"/>
        <v>13267</v>
      </c>
      <c r="B397" s="52">
        <f t="shared" si="29"/>
        <v>1</v>
      </c>
      <c r="C397" s="57">
        <f t="shared" si="30"/>
        <v>32</v>
      </c>
      <c r="D397" s="57">
        <v>13267</v>
      </c>
      <c r="E397" s="57" t="s">
        <v>487</v>
      </c>
      <c r="F397" s="57" t="s">
        <v>604</v>
      </c>
      <c r="G397" s="58" t="s">
        <v>1308</v>
      </c>
      <c r="H397" s="58" t="s">
        <v>1146</v>
      </c>
      <c r="I397" s="58" t="s">
        <v>2303</v>
      </c>
      <c r="J397" s="58" t="s">
        <v>1147</v>
      </c>
      <c r="K397" s="57" t="s">
        <v>292</v>
      </c>
      <c r="L397" s="57" t="s">
        <v>1044</v>
      </c>
      <c r="M397" s="59">
        <v>3</v>
      </c>
      <c r="N397" s="57" t="str">
        <f t="shared" si="31"/>
        <v>東京</v>
      </c>
    </row>
    <row r="398" spans="1:15" x14ac:dyDescent="0.2">
      <c r="A398" s="52">
        <f t="shared" si="28"/>
        <v>13301</v>
      </c>
      <c r="B398" s="52">
        <f t="shared" si="29"/>
        <v>1</v>
      </c>
      <c r="C398" s="57">
        <f t="shared" si="30"/>
        <v>33</v>
      </c>
      <c r="D398" s="52">
        <v>13301</v>
      </c>
      <c r="E398" s="52" t="s">
        <v>2304</v>
      </c>
      <c r="F398" s="52" t="s">
        <v>2305</v>
      </c>
      <c r="G398" s="52" t="s">
        <v>2306</v>
      </c>
      <c r="H398" s="52" t="s">
        <v>2307</v>
      </c>
      <c r="I398" s="52" t="s">
        <v>2308</v>
      </c>
      <c r="J398" s="52" t="s">
        <v>2309</v>
      </c>
      <c r="K398" s="52" t="s">
        <v>291</v>
      </c>
      <c r="L398" s="52" t="s">
        <v>188</v>
      </c>
      <c r="M398" s="60">
        <v>2</v>
      </c>
      <c r="N398" s="57" t="str">
        <f t="shared" si="31"/>
        <v>東京実</v>
      </c>
    </row>
    <row r="399" spans="1:15" x14ac:dyDescent="0.2">
      <c r="A399" s="52">
        <f t="shared" si="28"/>
        <v>13303</v>
      </c>
      <c r="B399" s="52">
        <f t="shared" si="29"/>
        <v>1</v>
      </c>
      <c r="C399" s="57">
        <f t="shared" si="30"/>
        <v>33</v>
      </c>
      <c r="D399" s="52">
        <v>13303</v>
      </c>
      <c r="E399" s="52" t="s">
        <v>2310</v>
      </c>
      <c r="F399" s="52" t="s">
        <v>2311</v>
      </c>
      <c r="G399" s="52" t="s">
        <v>2312</v>
      </c>
      <c r="H399" s="52" t="s">
        <v>2313</v>
      </c>
      <c r="I399" s="52" t="s">
        <v>2314</v>
      </c>
      <c r="J399" s="52" t="s">
        <v>2315</v>
      </c>
      <c r="K399" s="52" t="s">
        <v>291</v>
      </c>
      <c r="L399" s="52" t="s">
        <v>189</v>
      </c>
      <c r="M399" s="60">
        <v>2</v>
      </c>
      <c r="N399" s="57" t="str">
        <f t="shared" si="31"/>
        <v>東京実</v>
      </c>
    </row>
    <row r="400" spans="1:15" x14ac:dyDescent="0.2">
      <c r="A400" s="52">
        <f t="shared" si="28"/>
        <v>13304</v>
      </c>
      <c r="B400" s="52">
        <f t="shared" si="29"/>
        <v>1</v>
      </c>
      <c r="C400" s="57">
        <f t="shared" si="30"/>
        <v>33</v>
      </c>
      <c r="D400" s="52">
        <v>13304</v>
      </c>
      <c r="E400" s="52" t="s">
        <v>2316</v>
      </c>
      <c r="F400" s="52" t="s">
        <v>2317</v>
      </c>
      <c r="G400" s="52" t="s">
        <v>2318</v>
      </c>
      <c r="H400" s="52" t="s">
        <v>2319</v>
      </c>
      <c r="I400" s="52" t="s">
        <v>2320</v>
      </c>
      <c r="J400" s="52" t="s">
        <v>2321</v>
      </c>
      <c r="K400" s="52" t="s">
        <v>291</v>
      </c>
      <c r="L400" s="52" t="s">
        <v>188</v>
      </c>
      <c r="M400" s="60">
        <v>2</v>
      </c>
      <c r="N400" s="57" t="str">
        <f t="shared" si="31"/>
        <v>東京実</v>
      </c>
    </row>
    <row r="401" spans="1:15" x14ac:dyDescent="0.2">
      <c r="A401" s="52">
        <f t="shared" si="28"/>
        <v>13305</v>
      </c>
      <c r="B401" s="52">
        <f t="shared" si="29"/>
        <v>1</v>
      </c>
      <c r="C401" s="57">
        <f t="shared" si="30"/>
        <v>33</v>
      </c>
      <c r="D401" s="57">
        <v>13305</v>
      </c>
      <c r="E401" s="57" t="s">
        <v>2250</v>
      </c>
      <c r="F401" s="57" t="s">
        <v>1022</v>
      </c>
      <c r="G401" s="58" t="s">
        <v>2252</v>
      </c>
      <c r="H401" s="58" t="s">
        <v>1024</v>
      </c>
      <c r="I401" s="58" t="s">
        <v>2254</v>
      </c>
      <c r="J401" s="58" t="s">
        <v>1043</v>
      </c>
      <c r="K401" s="57" t="s">
        <v>291</v>
      </c>
      <c r="L401" s="57" t="s">
        <v>188</v>
      </c>
      <c r="M401" s="59">
        <v>2</v>
      </c>
      <c r="N401" s="57" t="str">
        <f t="shared" si="31"/>
        <v>東京実</v>
      </c>
    </row>
    <row r="402" spans="1:15" x14ac:dyDescent="0.2">
      <c r="A402" s="52">
        <f t="shared" si="28"/>
        <v>13306</v>
      </c>
      <c r="B402" s="52">
        <f t="shared" si="29"/>
        <v>1</v>
      </c>
      <c r="C402" s="57">
        <f t="shared" si="30"/>
        <v>33</v>
      </c>
      <c r="D402" s="57">
        <v>13306</v>
      </c>
      <c r="E402" s="57" t="s">
        <v>121</v>
      </c>
      <c r="F402" s="57" t="s">
        <v>2322</v>
      </c>
      <c r="G402" s="58" t="s">
        <v>1967</v>
      </c>
      <c r="H402" s="58" t="s">
        <v>2323</v>
      </c>
      <c r="I402" s="58" t="s">
        <v>1968</v>
      </c>
      <c r="J402" s="58" t="s">
        <v>2324</v>
      </c>
      <c r="K402" s="57" t="s">
        <v>291</v>
      </c>
      <c r="L402" s="57" t="s">
        <v>188</v>
      </c>
      <c r="M402" s="59">
        <v>2</v>
      </c>
      <c r="N402" s="57" t="str">
        <f t="shared" si="31"/>
        <v>東京実</v>
      </c>
      <c r="O402" s="57"/>
    </row>
    <row r="403" spans="1:15" x14ac:dyDescent="0.2">
      <c r="A403" s="52">
        <f t="shared" si="28"/>
        <v>13307</v>
      </c>
      <c r="B403" s="52">
        <f t="shared" si="29"/>
        <v>1</v>
      </c>
      <c r="C403" s="57">
        <f t="shared" si="30"/>
        <v>33</v>
      </c>
      <c r="D403" s="57">
        <v>13307</v>
      </c>
      <c r="E403" s="57" t="s">
        <v>719</v>
      </c>
      <c r="F403" s="57" t="s">
        <v>2325</v>
      </c>
      <c r="G403" s="58" t="s">
        <v>1345</v>
      </c>
      <c r="H403" s="58" t="s">
        <v>2326</v>
      </c>
      <c r="I403" s="58" t="s">
        <v>1346</v>
      </c>
      <c r="J403" s="58" t="s">
        <v>2327</v>
      </c>
      <c r="K403" s="57" t="s">
        <v>291</v>
      </c>
      <c r="L403" s="57" t="s">
        <v>188</v>
      </c>
      <c r="M403" s="59">
        <v>2</v>
      </c>
      <c r="N403" s="57" t="str">
        <f t="shared" si="31"/>
        <v>東京実</v>
      </c>
      <c r="O403" s="57"/>
    </row>
    <row r="404" spans="1:15" x14ac:dyDescent="0.2">
      <c r="A404" s="52">
        <f t="shared" si="28"/>
        <v>13309</v>
      </c>
      <c r="B404" s="52">
        <f t="shared" si="29"/>
        <v>1</v>
      </c>
      <c r="C404" s="57">
        <f t="shared" si="30"/>
        <v>33</v>
      </c>
      <c r="D404" s="57">
        <v>13309</v>
      </c>
      <c r="E404" s="57" t="s">
        <v>2328</v>
      </c>
      <c r="F404" s="57" t="s">
        <v>2329</v>
      </c>
      <c r="G404" s="58" t="s">
        <v>2330</v>
      </c>
      <c r="H404" s="58" t="s">
        <v>2331</v>
      </c>
      <c r="I404" s="58" t="s">
        <v>2332</v>
      </c>
      <c r="J404" s="58" t="s">
        <v>2333</v>
      </c>
      <c r="K404" s="57" t="s">
        <v>291</v>
      </c>
      <c r="L404" s="57" t="s">
        <v>189</v>
      </c>
      <c r="M404" s="59">
        <v>2</v>
      </c>
      <c r="N404" s="57" t="str">
        <f t="shared" si="31"/>
        <v>東京実</v>
      </c>
      <c r="O404" s="57"/>
    </row>
    <row r="405" spans="1:15" x14ac:dyDescent="0.2">
      <c r="A405" s="52">
        <f t="shared" si="28"/>
        <v>13310</v>
      </c>
      <c r="B405" s="52">
        <f t="shared" si="29"/>
        <v>1</v>
      </c>
      <c r="C405" s="57">
        <f t="shared" si="30"/>
        <v>33</v>
      </c>
      <c r="D405" s="57">
        <v>13310</v>
      </c>
      <c r="E405" s="57" t="s">
        <v>2334</v>
      </c>
      <c r="F405" s="57" t="s">
        <v>2335</v>
      </c>
      <c r="G405" s="58" t="s">
        <v>2336</v>
      </c>
      <c r="H405" s="58" t="s">
        <v>2337</v>
      </c>
      <c r="I405" s="58" t="s">
        <v>2338</v>
      </c>
      <c r="J405" s="58" t="s">
        <v>2339</v>
      </c>
      <c r="K405" s="57" t="s">
        <v>291</v>
      </c>
      <c r="L405" s="57" t="s">
        <v>188</v>
      </c>
      <c r="M405" s="59">
        <v>2</v>
      </c>
      <c r="N405" s="57" t="str">
        <f t="shared" si="31"/>
        <v>東京実</v>
      </c>
      <c r="O405" s="57"/>
    </row>
    <row r="406" spans="1:15" x14ac:dyDescent="0.2">
      <c r="A406" s="52">
        <f t="shared" si="28"/>
        <v>13311</v>
      </c>
      <c r="B406" s="52">
        <f t="shared" si="29"/>
        <v>1</v>
      </c>
      <c r="C406" s="57">
        <f t="shared" si="30"/>
        <v>33</v>
      </c>
      <c r="D406" s="52">
        <v>13311</v>
      </c>
      <c r="E406" s="52" t="s">
        <v>49</v>
      </c>
      <c r="F406" s="52" t="s">
        <v>2340</v>
      </c>
      <c r="G406" s="52" t="s">
        <v>2174</v>
      </c>
      <c r="H406" s="52" t="s">
        <v>2341</v>
      </c>
      <c r="I406" s="52" t="s">
        <v>2342</v>
      </c>
      <c r="J406" s="52" t="s">
        <v>2343</v>
      </c>
      <c r="K406" s="52" t="s">
        <v>291</v>
      </c>
      <c r="L406" s="52" t="s">
        <v>188</v>
      </c>
      <c r="M406" s="60">
        <v>2</v>
      </c>
      <c r="N406" s="57" t="str">
        <f t="shared" si="31"/>
        <v>東京実</v>
      </c>
      <c r="O406" s="57"/>
    </row>
    <row r="407" spans="1:15" x14ac:dyDescent="0.2">
      <c r="A407" s="52">
        <f t="shared" si="28"/>
        <v>13336</v>
      </c>
      <c r="B407" s="52">
        <f t="shared" si="29"/>
        <v>1</v>
      </c>
      <c r="C407" s="57">
        <f t="shared" si="30"/>
        <v>33</v>
      </c>
      <c r="D407" s="52">
        <v>13336</v>
      </c>
      <c r="E407" s="52" t="s">
        <v>871</v>
      </c>
      <c r="F407" s="52" t="s">
        <v>3968</v>
      </c>
      <c r="G407" s="52" t="s">
        <v>2486</v>
      </c>
      <c r="H407" s="52" t="s">
        <v>2491</v>
      </c>
      <c r="I407" s="52" t="s">
        <v>2487</v>
      </c>
      <c r="J407" s="52" t="s">
        <v>2493</v>
      </c>
      <c r="K407" s="52" t="s">
        <v>291</v>
      </c>
      <c r="L407" s="52" t="s">
        <v>189</v>
      </c>
      <c r="M407" s="60">
        <v>1</v>
      </c>
      <c r="N407" s="57" t="str">
        <f t="shared" si="31"/>
        <v>東京実</v>
      </c>
      <c r="O407" s="57"/>
    </row>
    <row r="408" spans="1:15" x14ac:dyDescent="0.2">
      <c r="A408" s="52">
        <f t="shared" si="28"/>
        <v>13340</v>
      </c>
      <c r="B408" s="52">
        <f t="shared" si="29"/>
        <v>1</v>
      </c>
      <c r="C408" s="57">
        <f t="shared" si="30"/>
        <v>33</v>
      </c>
      <c r="D408" s="52">
        <v>13340</v>
      </c>
      <c r="E408" s="52" t="s">
        <v>31</v>
      </c>
      <c r="F408" s="52" t="s">
        <v>27</v>
      </c>
      <c r="G408" s="52" t="s">
        <v>1217</v>
      </c>
      <c r="H408" s="52" t="s">
        <v>2138</v>
      </c>
      <c r="I408" s="52" t="s">
        <v>1219</v>
      </c>
      <c r="J408" s="52" t="s">
        <v>2805</v>
      </c>
      <c r="K408" s="52" t="s">
        <v>291</v>
      </c>
      <c r="L408" s="52" t="s">
        <v>189</v>
      </c>
      <c r="M408" s="60">
        <v>1</v>
      </c>
      <c r="N408" s="57" t="str">
        <f t="shared" si="31"/>
        <v>東京実</v>
      </c>
      <c r="O408" s="57"/>
    </row>
    <row r="409" spans="1:15" x14ac:dyDescent="0.2">
      <c r="A409" s="52">
        <f t="shared" si="28"/>
        <v>13343</v>
      </c>
      <c r="B409" s="52">
        <f t="shared" si="29"/>
        <v>1</v>
      </c>
      <c r="C409" s="57">
        <f t="shared" si="30"/>
        <v>33</v>
      </c>
      <c r="D409" s="57">
        <v>13343</v>
      </c>
      <c r="E409" s="57" t="s">
        <v>44</v>
      </c>
      <c r="F409" s="57" t="s">
        <v>3969</v>
      </c>
      <c r="G409" s="58" t="s">
        <v>2273</v>
      </c>
      <c r="H409" s="58" t="s">
        <v>3970</v>
      </c>
      <c r="I409" s="58" t="s">
        <v>2274</v>
      </c>
      <c r="J409" s="58" t="s">
        <v>3971</v>
      </c>
      <c r="K409" s="57" t="s">
        <v>291</v>
      </c>
      <c r="L409" s="57" t="s">
        <v>185</v>
      </c>
      <c r="M409" s="59">
        <v>1</v>
      </c>
      <c r="N409" s="57" t="str">
        <f t="shared" si="31"/>
        <v>東京実</v>
      </c>
      <c r="O409" s="57"/>
    </row>
    <row r="410" spans="1:15" x14ac:dyDescent="0.2">
      <c r="A410" s="52">
        <f t="shared" si="28"/>
        <v>13346</v>
      </c>
      <c r="B410" s="52">
        <f t="shared" si="29"/>
        <v>1</v>
      </c>
      <c r="C410" s="57">
        <f t="shared" si="30"/>
        <v>33</v>
      </c>
      <c r="D410" s="52">
        <v>13346</v>
      </c>
      <c r="E410" s="52" t="s">
        <v>3972</v>
      </c>
      <c r="F410" s="52" t="s">
        <v>3973</v>
      </c>
      <c r="G410" s="52" t="s">
        <v>3974</v>
      </c>
      <c r="H410" s="52" t="s">
        <v>2807</v>
      </c>
      <c r="I410" s="52" t="s">
        <v>3975</v>
      </c>
      <c r="J410" s="52" t="s">
        <v>2808</v>
      </c>
      <c r="K410" s="52" t="s">
        <v>291</v>
      </c>
      <c r="L410" s="52" t="s">
        <v>185</v>
      </c>
      <c r="M410" s="60">
        <v>1</v>
      </c>
      <c r="N410" s="57" t="str">
        <f t="shared" si="31"/>
        <v>東京実</v>
      </c>
      <c r="O410" s="57"/>
    </row>
    <row r="411" spans="1:15" x14ac:dyDescent="0.2">
      <c r="A411" s="52">
        <f t="shared" si="28"/>
        <v>13347</v>
      </c>
      <c r="B411" s="52">
        <f t="shared" si="29"/>
        <v>1</v>
      </c>
      <c r="C411" s="57">
        <f t="shared" si="30"/>
        <v>33</v>
      </c>
      <c r="D411" s="52">
        <v>13347</v>
      </c>
      <c r="E411" s="52" t="s">
        <v>3976</v>
      </c>
      <c r="F411" s="52" t="s">
        <v>3977</v>
      </c>
      <c r="G411" s="52" t="s">
        <v>3978</v>
      </c>
      <c r="H411" s="52" t="s">
        <v>1194</v>
      </c>
      <c r="I411" s="52" t="s">
        <v>3979</v>
      </c>
      <c r="J411" s="52" t="s">
        <v>1195</v>
      </c>
      <c r="K411" s="52" t="s">
        <v>291</v>
      </c>
      <c r="L411" s="52" t="s">
        <v>185</v>
      </c>
      <c r="M411" s="60">
        <v>1</v>
      </c>
      <c r="N411" s="57" t="str">
        <f t="shared" si="31"/>
        <v>東京実</v>
      </c>
      <c r="O411" s="57"/>
    </row>
    <row r="412" spans="1:15" x14ac:dyDescent="0.2">
      <c r="A412" s="52">
        <f t="shared" si="28"/>
        <v>13363</v>
      </c>
      <c r="B412" s="52">
        <f t="shared" si="29"/>
        <v>1</v>
      </c>
      <c r="C412" s="57">
        <f t="shared" si="30"/>
        <v>33</v>
      </c>
      <c r="D412" s="52">
        <v>13363</v>
      </c>
      <c r="E412" s="52" t="s">
        <v>852</v>
      </c>
      <c r="F412" s="52" t="s">
        <v>853</v>
      </c>
      <c r="G412" s="52" t="s">
        <v>2355</v>
      </c>
      <c r="H412" s="52" t="s">
        <v>2056</v>
      </c>
      <c r="I412" s="52" t="s">
        <v>2356</v>
      </c>
      <c r="J412" s="52" t="s">
        <v>2057</v>
      </c>
      <c r="K412" s="52" t="s">
        <v>291</v>
      </c>
      <c r="L412" s="52" t="s">
        <v>1044</v>
      </c>
      <c r="M412" s="60">
        <v>3</v>
      </c>
      <c r="N412" s="57" t="str">
        <f t="shared" si="31"/>
        <v>東京実</v>
      </c>
      <c r="O412" s="57"/>
    </row>
    <row r="413" spans="1:15" x14ac:dyDescent="0.2">
      <c r="A413" s="52">
        <f t="shared" si="28"/>
        <v>13364</v>
      </c>
      <c r="B413" s="52">
        <f t="shared" si="29"/>
        <v>1</v>
      </c>
      <c r="C413" s="57">
        <f t="shared" si="30"/>
        <v>33</v>
      </c>
      <c r="D413" s="52">
        <v>13364</v>
      </c>
      <c r="E413" s="52" t="s">
        <v>491</v>
      </c>
      <c r="F413" s="52" t="s">
        <v>854</v>
      </c>
      <c r="G413" s="52" t="s">
        <v>1934</v>
      </c>
      <c r="H413" s="52" t="s">
        <v>2357</v>
      </c>
      <c r="I413" s="52" t="s">
        <v>2358</v>
      </c>
      <c r="J413" s="52" t="s">
        <v>2359</v>
      </c>
      <c r="K413" s="52" t="s">
        <v>291</v>
      </c>
      <c r="L413" s="52" t="s">
        <v>1044</v>
      </c>
      <c r="M413" s="60">
        <v>3</v>
      </c>
      <c r="N413" s="57" t="str">
        <f t="shared" si="31"/>
        <v>東京実</v>
      </c>
      <c r="O413" s="57"/>
    </row>
    <row r="414" spans="1:15" x14ac:dyDescent="0.2">
      <c r="A414" s="52">
        <f t="shared" si="28"/>
        <v>13367</v>
      </c>
      <c r="B414" s="52">
        <f t="shared" si="29"/>
        <v>1</v>
      </c>
      <c r="C414" s="57">
        <f t="shared" si="30"/>
        <v>33</v>
      </c>
      <c r="D414" s="52">
        <v>13367</v>
      </c>
      <c r="E414" s="52" t="s">
        <v>581</v>
      </c>
      <c r="F414" s="52" t="s">
        <v>673</v>
      </c>
      <c r="G414" s="52" t="s">
        <v>1764</v>
      </c>
      <c r="H414" s="52" t="s">
        <v>1140</v>
      </c>
      <c r="I414" s="52" t="s">
        <v>1766</v>
      </c>
      <c r="J414" s="52" t="s">
        <v>1929</v>
      </c>
      <c r="K414" s="52" t="s">
        <v>291</v>
      </c>
      <c r="L414" s="52" t="s">
        <v>1044</v>
      </c>
      <c r="M414" s="60">
        <v>3</v>
      </c>
      <c r="N414" s="57" t="str">
        <f t="shared" si="31"/>
        <v>東京実</v>
      </c>
      <c r="O414" s="57"/>
    </row>
    <row r="415" spans="1:15" x14ac:dyDescent="0.2">
      <c r="A415" s="52">
        <f t="shared" si="28"/>
        <v>13368</v>
      </c>
      <c r="B415" s="52">
        <f t="shared" si="29"/>
        <v>1</v>
      </c>
      <c r="C415" s="57">
        <f t="shared" si="30"/>
        <v>33</v>
      </c>
      <c r="D415" s="52">
        <v>13368</v>
      </c>
      <c r="E415" s="52" t="s">
        <v>855</v>
      </c>
      <c r="F415" s="52" t="s">
        <v>668</v>
      </c>
      <c r="G415" s="52" t="s">
        <v>2360</v>
      </c>
      <c r="H415" s="52" t="s">
        <v>1232</v>
      </c>
      <c r="I415" s="52" t="s">
        <v>2361</v>
      </c>
      <c r="J415" s="52" t="s">
        <v>1233</v>
      </c>
      <c r="K415" s="52" t="s">
        <v>291</v>
      </c>
      <c r="L415" s="52" t="s">
        <v>188</v>
      </c>
      <c r="M415" s="60">
        <v>3</v>
      </c>
      <c r="N415" s="57" t="str">
        <f t="shared" si="31"/>
        <v>東京実</v>
      </c>
    </row>
    <row r="416" spans="1:15" x14ac:dyDescent="0.2">
      <c r="A416" s="52">
        <f t="shared" si="28"/>
        <v>13370</v>
      </c>
      <c r="B416" s="52">
        <f t="shared" si="29"/>
        <v>1</v>
      </c>
      <c r="C416" s="57">
        <f t="shared" si="30"/>
        <v>33</v>
      </c>
      <c r="D416" s="52">
        <v>13370</v>
      </c>
      <c r="E416" s="52" t="s">
        <v>782</v>
      </c>
      <c r="F416" s="52" t="s">
        <v>857</v>
      </c>
      <c r="G416" s="52" t="s">
        <v>2364</v>
      </c>
      <c r="H416" s="52" t="s">
        <v>2365</v>
      </c>
      <c r="I416" s="52" t="s">
        <v>2366</v>
      </c>
      <c r="J416" s="52" t="s">
        <v>2367</v>
      </c>
      <c r="K416" s="52" t="s">
        <v>291</v>
      </c>
      <c r="L416" s="52" t="s">
        <v>1044</v>
      </c>
      <c r="M416" s="60">
        <v>3</v>
      </c>
      <c r="N416" s="57" t="str">
        <f t="shared" si="31"/>
        <v>東京実</v>
      </c>
    </row>
    <row r="417" spans="1:15" x14ac:dyDescent="0.2">
      <c r="A417" s="52">
        <f t="shared" si="28"/>
        <v>13371</v>
      </c>
      <c r="B417" s="52">
        <f t="shared" si="29"/>
        <v>1</v>
      </c>
      <c r="C417" s="57">
        <f t="shared" si="30"/>
        <v>33</v>
      </c>
      <c r="D417" s="52">
        <v>13371</v>
      </c>
      <c r="E417" s="52" t="s">
        <v>602</v>
      </c>
      <c r="F417" s="52" t="s">
        <v>858</v>
      </c>
      <c r="G417" s="52" t="s">
        <v>2368</v>
      </c>
      <c r="H417" s="52" t="s">
        <v>2369</v>
      </c>
      <c r="I417" s="52" t="s">
        <v>2370</v>
      </c>
      <c r="J417" s="52" t="s">
        <v>2371</v>
      </c>
      <c r="K417" s="52" t="s">
        <v>291</v>
      </c>
      <c r="L417" s="52" t="s">
        <v>1044</v>
      </c>
      <c r="M417" s="60">
        <v>3</v>
      </c>
      <c r="N417" s="57" t="str">
        <f t="shared" si="31"/>
        <v>東京実</v>
      </c>
    </row>
    <row r="418" spans="1:15" x14ac:dyDescent="0.2">
      <c r="A418" s="52">
        <f t="shared" si="28"/>
        <v>13374</v>
      </c>
      <c r="B418" s="52">
        <f t="shared" si="29"/>
        <v>1</v>
      </c>
      <c r="C418" s="57">
        <f t="shared" si="30"/>
        <v>33</v>
      </c>
      <c r="D418" s="52">
        <v>13374</v>
      </c>
      <c r="E418" s="52" t="s">
        <v>859</v>
      </c>
      <c r="F418" s="52" t="s">
        <v>860</v>
      </c>
      <c r="G418" s="52" t="s">
        <v>2375</v>
      </c>
      <c r="H418" s="52" t="s">
        <v>2168</v>
      </c>
      <c r="I418" s="52" t="s">
        <v>2376</v>
      </c>
      <c r="J418" s="52" t="s">
        <v>2169</v>
      </c>
      <c r="K418" s="52" t="s">
        <v>291</v>
      </c>
      <c r="L418" s="52" t="s">
        <v>188</v>
      </c>
      <c r="M418" s="60">
        <v>3</v>
      </c>
      <c r="N418" s="57" t="str">
        <f t="shared" si="31"/>
        <v>東京実</v>
      </c>
    </row>
    <row r="419" spans="1:15" x14ac:dyDescent="0.2">
      <c r="A419" s="52">
        <f t="shared" si="28"/>
        <v>13381</v>
      </c>
      <c r="B419" s="52">
        <f t="shared" si="29"/>
        <v>1</v>
      </c>
      <c r="C419" s="57">
        <f t="shared" si="30"/>
        <v>33</v>
      </c>
      <c r="D419" s="52">
        <v>13381</v>
      </c>
      <c r="E419" s="52" t="s">
        <v>3980</v>
      </c>
      <c r="F419" s="52" t="s">
        <v>3981</v>
      </c>
      <c r="G419" s="52" t="s">
        <v>3982</v>
      </c>
      <c r="H419" s="52" t="s">
        <v>1351</v>
      </c>
      <c r="I419" s="52" t="s">
        <v>3983</v>
      </c>
      <c r="J419" s="52" t="s">
        <v>1202</v>
      </c>
      <c r="K419" s="52" t="s">
        <v>292</v>
      </c>
      <c r="L419" s="52" t="s">
        <v>185</v>
      </c>
      <c r="M419" s="60">
        <v>1</v>
      </c>
      <c r="N419" s="57" t="str">
        <f t="shared" si="31"/>
        <v>東京実</v>
      </c>
    </row>
    <row r="420" spans="1:15" x14ac:dyDescent="0.2">
      <c r="A420" s="52">
        <f t="shared" si="28"/>
        <v>13386</v>
      </c>
      <c r="B420" s="52">
        <f t="shared" si="29"/>
        <v>1</v>
      </c>
      <c r="C420" s="57">
        <f t="shared" si="30"/>
        <v>33</v>
      </c>
      <c r="D420" s="52">
        <v>13386</v>
      </c>
      <c r="E420" s="52" t="s">
        <v>877</v>
      </c>
      <c r="F420" s="52" t="s">
        <v>475</v>
      </c>
      <c r="G420" s="52" t="s">
        <v>2377</v>
      </c>
      <c r="H420" s="52" t="s">
        <v>1731</v>
      </c>
      <c r="I420" s="52" t="s">
        <v>2378</v>
      </c>
      <c r="J420" s="52" t="s">
        <v>1732</v>
      </c>
      <c r="K420" s="52" t="s">
        <v>292</v>
      </c>
      <c r="L420" s="52" t="s">
        <v>188</v>
      </c>
      <c r="M420" s="60">
        <v>2</v>
      </c>
      <c r="N420" s="57" t="str">
        <f t="shared" si="31"/>
        <v>東京実</v>
      </c>
    </row>
    <row r="421" spans="1:15" x14ac:dyDescent="0.2">
      <c r="A421" s="52">
        <f t="shared" si="28"/>
        <v>13390</v>
      </c>
      <c r="B421" s="52">
        <f t="shared" si="29"/>
        <v>1</v>
      </c>
      <c r="C421" s="57">
        <f t="shared" si="30"/>
        <v>33</v>
      </c>
      <c r="D421" s="52">
        <v>13390</v>
      </c>
      <c r="E421" s="52" t="s">
        <v>54</v>
      </c>
      <c r="F421" s="52" t="s">
        <v>861</v>
      </c>
      <c r="G421" s="52" t="s">
        <v>2379</v>
      </c>
      <c r="H421" s="52" t="s">
        <v>1182</v>
      </c>
      <c r="I421" s="52" t="s">
        <v>2380</v>
      </c>
      <c r="J421" s="52" t="s">
        <v>1183</v>
      </c>
      <c r="K421" s="52" t="s">
        <v>292</v>
      </c>
      <c r="L421" s="52" t="s">
        <v>1044</v>
      </c>
      <c r="M421" s="60">
        <v>3</v>
      </c>
      <c r="N421" s="57" t="str">
        <f t="shared" si="31"/>
        <v>東京実</v>
      </c>
    </row>
    <row r="422" spans="1:15" x14ac:dyDescent="0.2">
      <c r="A422" s="52">
        <f t="shared" si="28"/>
        <v>13401</v>
      </c>
      <c r="B422" s="52">
        <f t="shared" si="29"/>
        <v>1</v>
      </c>
      <c r="C422" s="57">
        <f t="shared" si="30"/>
        <v>34</v>
      </c>
      <c r="D422" s="57">
        <v>13401</v>
      </c>
      <c r="E422" s="57" t="s">
        <v>3984</v>
      </c>
      <c r="F422" s="57" t="s">
        <v>3985</v>
      </c>
      <c r="G422" s="58" t="s">
        <v>3986</v>
      </c>
      <c r="H422" s="58" t="s">
        <v>3987</v>
      </c>
      <c r="I422" s="58" t="s">
        <v>3988</v>
      </c>
      <c r="J422" s="58" t="s">
        <v>3989</v>
      </c>
      <c r="K422" s="57" t="s">
        <v>291</v>
      </c>
      <c r="L422" s="57" t="s">
        <v>189</v>
      </c>
      <c r="M422" s="59">
        <v>1</v>
      </c>
      <c r="N422" s="57" t="str">
        <f t="shared" si="31"/>
        <v>日体大荏原</v>
      </c>
    </row>
    <row r="423" spans="1:15" x14ac:dyDescent="0.2">
      <c r="A423" s="52">
        <f t="shared" si="28"/>
        <v>13402</v>
      </c>
      <c r="B423" s="52">
        <f t="shared" si="29"/>
        <v>1</v>
      </c>
      <c r="C423" s="57">
        <f t="shared" si="30"/>
        <v>34</v>
      </c>
      <c r="D423" s="57">
        <v>13402</v>
      </c>
      <c r="E423" s="57" t="s">
        <v>3990</v>
      </c>
      <c r="F423" s="57" t="s">
        <v>3991</v>
      </c>
      <c r="G423" s="58" t="s">
        <v>3992</v>
      </c>
      <c r="H423" s="58" t="s">
        <v>1232</v>
      </c>
      <c r="I423" s="58" t="s">
        <v>3993</v>
      </c>
      <c r="J423" s="58" t="s">
        <v>1233</v>
      </c>
      <c r="K423" s="57" t="s">
        <v>291</v>
      </c>
      <c r="L423" s="57" t="s">
        <v>185</v>
      </c>
      <c r="M423" s="59">
        <v>1</v>
      </c>
      <c r="N423" s="57" t="str">
        <f t="shared" si="31"/>
        <v>日体大荏原</v>
      </c>
    </row>
    <row r="424" spans="1:15" x14ac:dyDescent="0.2">
      <c r="A424" s="52">
        <f t="shared" si="28"/>
        <v>13403</v>
      </c>
      <c r="B424" s="52">
        <f t="shared" si="29"/>
        <v>1</v>
      </c>
      <c r="C424" s="57">
        <f t="shared" si="30"/>
        <v>34</v>
      </c>
      <c r="D424" s="57">
        <v>13403</v>
      </c>
      <c r="E424" s="57" t="s">
        <v>3994</v>
      </c>
      <c r="F424" s="57" t="s">
        <v>3995</v>
      </c>
      <c r="G424" s="58" t="s">
        <v>3996</v>
      </c>
      <c r="H424" s="58" t="s">
        <v>1057</v>
      </c>
      <c r="I424" s="58" t="s">
        <v>3997</v>
      </c>
      <c r="J424" s="58" t="s">
        <v>1058</v>
      </c>
      <c r="K424" s="57" t="s">
        <v>291</v>
      </c>
      <c r="L424" s="57" t="s">
        <v>189</v>
      </c>
      <c r="M424" s="59">
        <v>1</v>
      </c>
      <c r="N424" s="57" t="str">
        <f t="shared" si="31"/>
        <v>日体大荏原</v>
      </c>
      <c r="O424" s="57"/>
    </row>
    <row r="425" spans="1:15" x14ac:dyDescent="0.2">
      <c r="A425" s="52">
        <f t="shared" si="28"/>
        <v>13404</v>
      </c>
      <c r="B425" s="52">
        <f t="shared" si="29"/>
        <v>1</v>
      </c>
      <c r="C425" s="57">
        <f t="shared" si="30"/>
        <v>34</v>
      </c>
      <c r="D425" s="52">
        <v>13404</v>
      </c>
      <c r="E425" s="52" t="s">
        <v>60</v>
      </c>
      <c r="F425" s="52" t="s">
        <v>862</v>
      </c>
      <c r="G425" s="52" t="s">
        <v>1328</v>
      </c>
      <c r="H425" s="52" t="s">
        <v>2381</v>
      </c>
      <c r="I425" s="52" t="s">
        <v>1330</v>
      </c>
      <c r="J425" s="52" t="s">
        <v>2382</v>
      </c>
      <c r="K425" s="52" t="s">
        <v>291</v>
      </c>
      <c r="L425" s="52" t="s">
        <v>1044</v>
      </c>
      <c r="M425" s="60">
        <v>3</v>
      </c>
      <c r="N425" s="57" t="str">
        <f t="shared" si="31"/>
        <v>日体大荏原</v>
      </c>
    </row>
    <row r="426" spans="1:15" x14ac:dyDescent="0.2">
      <c r="A426" s="52">
        <f t="shared" si="28"/>
        <v>13405</v>
      </c>
      <c r="B426" s="52">
        <f t="shared" si="29"/>
        <v>1</v>
      </c>
      <c r="C426" s="57">
        <f t="shared" si="30"/>
        <v>34</v>
      </c>
      <c r="D426" s="57">
        <v>13405</v>
      </c>
      <c r="E426" s="57" t="s">
        <v>863</v>
      </c>
      <c r="F426" s="57" t="s">
        <v>633</v>
      </c>
      <c r="G426" s="58" t="s">
        <v>2383</v>
      </c>
      <c r="H426" s="58" t="s">
        <v>1136</v>
      </c>
      <c r="I426" s="58" t="s">
        <v>2384</v>
      </c>
      <c r="J426" s="58" t="s">
        <v>1599</v>
      </c>
      <c r="K426" s="57" t="s">
        <v>291</v>
      </c>
      <c r="L426" s="57" t="s">
        <v>1044</v>
      </c>
      <c r="M426" s="59">
        <v>3</v>
      </c>
      <c r="N426" s="57" t="str">
        <f t="shared" si="31"/>
        <v>日体大荏原</v>
      </c>
    </row>
    <row r="427" spans="1:15" x14ac:dyDescent="0.2">
      <c r="A427" s="52">
        <f t="shared" si="28"/>
        <v>13406</v>
      </c>
      <c r="B427" s="52">
        <f t="shared" si="29"/>
        <v>1</v>
      </c>
      <c r="C427" s="57">
        <f t="shared" si="30"/>
        <v>34</v>
      </c>
      <c r="D427" s="57">
        <v>13406</v>
      </c>
      <c r="E427" s="57" t="s">
        <v>24</v>
      </c>
      <c r="F427" s="57" t="s">
        <v>3998</v>
      </c>
      <c r="G427" s="58" t="s">
        <v>2553</v>
      </c>
      <c r="H427" s="58" t="s">
        <v>1237</v>
      </c>
      <c r="I427" s="58" t="s">
        <v>2554</v>
      </c>
      <c r="J427" s="58" t="s">
        <v>1238</v>
      </c>
      <c r="K427" s="57" t="s">
        <v>291</v>
      </c>
      <c r="L427" s="57" t="s">
        <v>189</v>
      </c>
      <c r="M427" s="59">
        <v>1</v>
      </c>
      <c r="N427" s="57" t="str">
        <f t="shared" si="31"/>
        <v>日体大荏原</v>
      </c>
      <c r="O427" s="57"/>
    </row>
    <row r="428" spans="1:15" x14ac:dyDescent="0.2">
      <c r="A428" s="52">
        <f t="shared" si="28"/>
        <v>13407</v>
      </c>
      <c r="B428" s="52">
        <f t="shared" si="29"/>
        <v>1</v>
      </c>
      <c r="C428" s="57">
        <f t="shared" si="30"/>
        <v>34</v>
      </c>
      <c r="D428" s="57">
        <v>13407</v>
      </c>
      <c r="E428" s="57" t="s">
        <v>3999</v>
      </c>
      <c r="F428" s="57" t="s">
        <v>4000</v>
      </c>
      <c r="G428" s="58" t="s">
        <v>4001</v>
      </c>
      <c r="H428" s="58" t="s">
        <v>4002</v>
      </c>
      <c r="I428" s="58" t="s">
        <v>4003</v>
      </c>
      <c r="J428" s="58" t="s">
        <v>4004</v>
      </c>
      <c r="K428" s="57" t="s">
        <v>291</v>
      </c>
      <c r="L428" s="57" t="s">
        <v>189</v>
      </c>
      <c r="M428" s="59">
        <v>1</v>
      </c>
      <c r="N428" s="57" t="str">
        <f t="shared" si="31"/>
        <v>日体大荏原</v>
      </c>
      <c r="O428" s="57"/>
    </row>
    <row r="429" spans="1:15" x14ac:dyDescent="0.2">
      <c r="A429" s="52">
        <f t="shared" si="28"/>
        <v>13408</v>
      </c>
      <c r="B429" s="52">
        <f t="shared" si="29"/>
        <v>1</v>
      </c>
      <c r="C429" s="57">
        <f t="shared" si="30"/>
        <v>34</v>
      </c>
      <c r="D429" s="57">
        <v>13408</v>
      </c>
      <c r="E429" s="57" t="s">
        <v>28</v>
      </c>
      <c r="F429" s="57" t="s">
        <v>2385</v>
      </c>
      <c r="G429" s="58" t="s">
        <v>1098</v>
      </c>
      <c r="H429" s="58" t="s">
        <v>2386</v>
      </c>
      <c r="I429" s="58" t="s">
        <v>1099</v>
      </c>
      <c r="J429" s="58" t="s">
        <v>2387</v>
      </c>
      <c r="K429" s="57" t="s">
        <v>291</v>
      </c>
      <c r="L429" s="57" t="s">
        <v>188</v>
      </c>
      <c r="M429" s="59">
        <v>2</v>
      </c>
      <c r="N429" s="57" t="str">
        <f t="shared" si="31"/>
        <v>日体大荏原</v>
      </c>
      <c r="O429" s="57"/>
    </row>
    <row r="430" spans="1:15" x14ac:dyDescent="0.2">
      <c r="A430" s="52">
        <f t="shared" si="28"/>
        <v>13410</v>
      </c>
      <c r="B430" s="52">
        <f t="shared" si="29"/>
        <v>1</v>
      </c>
      <c r="C430" s="57">
        <f t="shared" si="30"/>
        <v>34</v>
      </c>
      <c r="D430" s="57">
        <v>13410</v>
      </c>
      <c r="E430" s="57" t="s">
        <v>484</v>
      </c>
      <c r="F430" s="57" t="s">
        <v>119</v>
      </c>
      <c r="G430" s="58" t="s">
        <v>1132</v>
      </c>
      <c r="H430" s="58" t="s">
        <v>1677</v>
      </c>
      <c r="I430" s="58" t="s">
        <v>1134</v>
      </c>
      <c r="J430" s="58" t="s">
        <v>1678</v>
      </c>
      <c r="K430" s="57" t="s">
        <v>291</v>
      </c>
      <c r="L430" s="57" t="s">
        <v>1044</v>
      </c>
      <c r="M430" s="59">
        <v>3</v>
      </c>
      <c r="N430" s="57" t="str">
        <f t="shared" si="31"/>
        <v>日体大荏原</v>
      </c>
    </row>
    <row r="431" spans="1:15" x14ac:dyDescent="0.2">
      <c r="A431" s="52">
        <f t="shared" si="28"/>
        <v>13411</v>
      </c>
      <c r="B431" s="52">
        <f t="shared" si="29"/>
        <v>1</v>
      </c>
      <c r="C431" s="57">
        <f t="shared" si="30"/>
        <v>34</v>
      </c>
      <c r="D431" s="57">
        <v>13411</v>
      </c>
      <c r="E431" s="57" t="s">
        <v>47</v>
      </c>
      <c r="F431" s="57" t="s">
        <v>2389</v>
      </c>
      <c r="G431" s="58" t="s">
        <v>1102</v>
      </c>
      <c r="H431" s="58" t="s">
        <v>2390</v>
      </c>
      <c r="I431" s="58" t="s">
        <v>1104</v>
      </c>
      <c r="J431" s="58" t="s">
        <v>2391</v>
      </c>
      <c r="K431" s="57" t="s">
        <v>291</v>
      </c>
      <c r="L431" s="57" t="s">
        <v>188</v>
      </c>
      <c r="M431" s="59">
        <v>2</v>
      </c>
      <c r="N431" s="57" t="str">
        <f t="shared" si="31"/>
        <v>日体大荏原</v>
      </c>
    </row>
    <row r="432" spans="1:15" x14ac:dyDescent="0.2">
      <c r="A432" s="52">
        <f t="shared" si="28"/>
        <v>13412</v>
      </c>
      <c r="B432" s="52">
        <f t="shared" si="29"/>
        <v>1</v>
      </c>
      <c r="C432" s="57">
        <f t="shared" si="30"/>
        <v>34</v>
      </c>
      <c r="D432" s="57">
        <v>13412</v>
      </c>
      <c r="E432" s="57" t="s">
        <v>99</v>
      </c>
      <c r="F432" s="57" t="s">
        <v>864</v>
      </c>
      <c r="G432" s="58" t="s">
        <v>1837</v>
      </c>
      <c r="H432" s="58" t="s">
        <v>1931</v>
      </c>
      <c r="I432" s="58" t="s">
        <v>1839</v>
      </c>
      <c r="J432" s="58" t="s">
        <v>1932</v>
      </c>
      <c r="K432" s="57" t="s">
        <v>291</v>
      </c>
      <c r="L432" s="57" t="s">
        <v>1044</v>
      </c>
      <c r="M432" s="59">
        <v>3</v>
      </c>
      <c r="N432" s="57" t="str">
        <f t="shared" si="31"/>
        <v>日体大荏原</v>
      </c>
    </row>
    <row r="433" spans="1:15" x14ac:dyDescent="0.2">
      <c r="A433" s="52">
        <f t="shared" si="28"/>
        <v>13413</v>
      </c>
      <c r="B433" s="52">
        <f t="shared" si="29"/>
        <v>1</v>
      </c>
      <c r="C433" s="57">
        <f t="shared" si="30"/>
        <v>34</v>
      </c>
      <c r="D433" s="52">
        <v>13413</v>
      </c>
      <c r="E433" s="52" t="s">
        <v>2392</v>
      </c>
      <c r="F433" s="52" t="s">
        <v>2393</v>
      </c>
      <c r="G433" s="52" t="s">
        <v>2394</v>
      </c>
      <c r="H433" s="52" t="s">
        <v>2395</v>
      </c>
      <c r="I433" s="52" t="s">
        <v>2396</v>
      </c>
      <c r="J433" s="52" t="s">
        <v>2397</v>
      </c>
      <c r="K433" s="52" t="s">
        <v>291</v>
      </c>
      <c r="L433" s="52" t="s">
        <v>188</v>
      </c>
      <c r="M433" s="60">
        <v>2</v>
      </c>
      <c r="N433" s="57" t="str">
        <f t="shared" si="31"/>
        <v>日体大荏原</v>
      </c>
    </row>
    <row r="434" spans="1:15" x14ac:dyDescent="0.2">
      <c r="A434" s="52">
        <f t="shared" si="28"/>
        <v>13414</v>
      </c>
      <c r="B434" s="52">
        <f t="shared" si="29"/>
        <v>1</v>
      </c>
      <c r="C434" s="57">
        <f t="shared" si="30"/>
        <v>34</v>
      </c>
      <c r="D434" s="57">
        <v>13414</v>
      </c>
      <c r="E434" s="57" t="s">
        <v>1841</v>
      </c>
      <c r="F434" s="57" t="s">
        <v>2398</v>
      </c>
      <c r="G434" s="58" t="s">
        <v>2399</v>
      </c>
      <c r="H434" s="58" t="s">
        <v>2400</v>
      </c>
      <c r="I434" s="58" t="s">
        <v>2401</v>
      </c>
      <c r="J434" s="58" t="s">
        <v>2402</v>
      </c>
      <c r="K434" s="57" t="s">
        <v>291</v>
      </c>
      <c r="L434" s="57" t="s">
        <v>188</v>
      </c>
      <c r="M434" s="59">
        <v>2</v>
      </c>
      <c r="N434" s="57" t="str">
        <f t="shared" si="31"/>
        <v>日体大荏原</v>
      </c>
    </row>
    <row r="435" spans="1:15" x14ac:dyDescent="0.2">
      <c r="A435" s="52">
        <f t="shared" si="28"/>
        <v>13415</v>
      </c>
      <c r="B435" s="52">
        <f t="shared" si="29"/>
        <v>1</v>
      </c>
      <c r="C435" s="57">
        <f t="shared" si="30"/>
        <v>34</v>
      </c>
      <c r="D435" s="57">
        <v>13415</v>
      </c>
      <c r="E435" s="57" t="s">
        <v>51</v>
      </c>
      <c r="F435" s="57" t="s">
        <v>2403</v>
      </c>
      <c r="G435" s="58" t="s">
        <v>1318</v>
      </c>
      <c r="H435" s="58" t="s">
        <v>2404</v>
      </c>
      <c r="I435" s="58" t="s">
        <v>1319</v>
      </c>
      <c r="J435" s="58" t="s">
        <v>2405</v>
      </c>
      <c r="K435" s="57" t="s">
        <v>291</v>
      </c>
      <c r="L435" s="57" t="s">
        <v>188</v>
      </c>
      <c r="M435" s="59">
        <v>2</v>
      </c>
      <c r="N435" s="57" t="str">
        <f t="shared" si="31"/>
        <v>日体大荏原</v>
      </c>
    </row>
    <row r="436" spans="1:15" x14ac:dyDescent="0.2">
      <c r="A436" s="52">
        <f t="shared" si="28"/>
        <v>13418</v>
      </c>
      <c r="B436" s="52">
        <f t="shared" si="29"/>
        <v>1</v>
      </c>
      <c r="C436" s="57">
        <f t="shared" si="30"/>
        <v>34</v>
      </c>
      <c r="D436" s="57">
        <v>13418</v>
      </c>
      <c r="E436" s="57" t="s">
        <v>1000</v>
      </c>
      <c r="F436" s="57" t="s">
        <v>2410</v>
      </c>
      <c r="G436" s="58" t="s">
        <v>2411</v>
      </c>
      <c r="H436" s="58" t="s">
        <v>2412</v>
      </c>
      <c r="I436" s="58" t="s">
        <v>2413</v>
      </c>
      <c r="J436" s="58" t="s">
        <v>2414</v>
      </c>
      <c r="K436" s="57" t="s">
        <v>291</v>
      </c>
      <c r="L436" s="57" t="s">
        <v>188</v>
      </c>
      <c r="M436" s="59">
        <v>2</v>
      </c>
      <c r="N436" s="57" t="str">
        <f t="shared" si="31"/>
        <v>日体大荏原</v>
      </c>
    </row>
    <row r="437" spans="1:15" x14ac:dyDescent="0.2">
      <c r="A437" s="52">
        <f t="shared" si="28"/>
        <v>13419</v>
      </c>
      <c r="B437" s="52">
        <f t="shared" si="29"/>
        <v>1</v>
      </c>
      <c r="C437" s="57">
        <f t="shared" si="30"/>
        <v>34</v>
      </c>
      <c r="D437" s="57">
        <v>13419</v>
      </c>
      <c r="E437" s="57" t="s">
        <v>4005</v>
      </c>
      <c r="F437" s="57" t="s">
        <v>4006</v>
      </c>
      <c r="G437" s="58" t="s">
        <v>4007</v>
      </c>
      <c r="H437" s="58" t="s">
        <v>4008</v>
      </c>
      <c r="I437" s="58" t="s">
        <v>4009</v>
      </c>
      <c r="J437" s="58" t="s">
        <v>4010</v>
      </c>
      <c r="K437" s="57" t="s">
        <v>291</v>
      </c>
      <c r="L437" s="57" t="s">
        <v>189</v>
      </c>
      <c r="M437" s="59">
        <v>1</v>
      </c>
      <c r="N437" s="57" t="str">
        <f t="shared" si="31"/>
        <v>日体大荏原</v>
      </c>
    </row>
    <row r="438" spans="1:15" x14ac:dyDescent="0.2">
      <c r="A438" s="52">
        <f t="shared" si="28"/>
        <v>13421</v>
      </c>
      <c r="B438" s="52">
        <f t="shared" si="29"/>
        <v>1</v>
      </c>
      <c r="C438" s="57">
        <f t="shared" si="30"/>
        <v>34</v>
      </c>
      <c r="D438" s="57">
        <v>13421</v>
      </c>
      <c r="E438" s="57" t="s">
        <v>2415</v>
      </c>
      <c r="F438" s="57" t="s">
        <v>2416</v>
      </c>
      <c r="G438" s="58" t="s">
        <v>2417</v>
      </c>
      <c r="H438" s="58" t="s">
        <v>1024</v>
      </c>
      <c r="I438" s="58" t="s">
        <v>2418</v>
      </c>
      <c r="J438" s="58" t="s">
        <v>1043</v>
      </c>
      <c r="K438" s="57" t="s">
        <v>291</v>
      </c>
      <c r="L438" s="57" t="s">
        <v>188</v>
      </c>
      <c r="M438" s="59">
        <v>2</v>
      </c>
      <c r="N438" s="57" t="str">
        <f t="shared" si="31"/>
        <v>日体大荏原</v>
      </c>
    </row>
    <row r="439" spans="1:15" x14ac:dyDescent="0.2">
      <c r="A439" s="52">
        <f t="shared" si="28"/>
        <v>13422</v>
      </c>
      <c r="B439" s="52">
        <f t="shared" si="29"/>
        <v>1</v>
      </c>
      <c r="C439" s="57">
        <f t="shared" si="30"/>
        <v>34</v>
      </c>
      <c r="D439" s="57">
        <v>13422</v>
      </c>
      <c r="E439" s="57" t="s">
        <v>2419</v>
      </c>
      <c r="F439" s="57" t="s">
        <v>2420</v>
      </c>
      <c r="G439" s="58" t="s">
        <v>2421</v>
      </c>
      <c r="H439" s="58" t="s">
        <v>1347</v>
      </c>
      <c r="I439" s="58" t="s">
        <v>2422</v>
      </c>
      <c r="J439" s="58" t="s">
        <v>1798</v>
      </c>
      <c r="K439" s="57" t="s">
        <v>291</v>
      </c>
      <c r="L439" s="57" t="s">
        <v>188</v>
      </c>
      <c r="M439" s="59">
        <v>2</v>
      </c>
      <c r="N439" s="57" t="str">
        <f t="shared" si="31"/>
        <v>日体大荏原</v>
      </c>
    </row>
    <row r="440" spans="1:15" x14ac:dyDescent="0.2">
      <c r="A440" s="52">
        <f t="shared" si="28"/>
        <v>13423</v>
      </c>
      <c r="B440" s="52">
        <f t="shared" si="29"/>
        <v>1</v>
      </c>
      <c r="C440" s="57">
        <f t="shared" si="30"/>
        <v>34</v>
      </c>
      <c r="D440" s="57">
        <v>13423</v>
      </c>
      <c r="E440" s="57" t="s">
        <v>756</v>
      </c>
      <c r="F440" s="57" t="s">
        <v>436</v>
      </c>
      <c r="G440" s="58" t="s">
        <v>1741</v>
      </c>
      <c r="H440" s="58" t="s">
        <v>1049</v>
      </c>
      <c r="I440" s="58" t="s">
        <v>1742</v>
      </c>
      <c r="J440" s="58" t="s">
        <v>1051</v>
      </c>
      <c r="K440" s="57" t="s">
        <v>291</v>
      </c>
      <c r="L440" s="57" t="s">
        <v>189</v>
      </c>
      <c r="M440" s="59">
        <v>1</v>
      </c>
      <c r="N440" s="57" t="str">
        <f t="shared" si="31"/>
        <v>日体大荏原</v>
      </c>
    </row>
    <row r="441" spans="1:15" x14ac:dyDescent="0.2">
      <c r="A441" s="52">
        <f t="shared" si="28"/>
        <v>13425</v>
      </c>
      <c r="B441" s="52">
        <f t="shared" si="29"/>
        <v>1</v>
      </c>
      <c r="C441" s="57">
        <f t="shared" si="30"/>
        <v>34</v>
      </c>
      <c r="D441" s="57">
        <v>13425</v>
      </c>
      <c r="E441" s="57" t="s">
        <v>64</v>
      </c>
      <c r="F441" s="57" t="s">
        <v>2423</v>
      </c>
      <c r="G441" s="58" t="s">
        <v>2424</v>
      </c>
      <c r="H441" s="58" t="s">
        <v>2425</v>
      </c>
      <c r="I441" s="58" t="s">
        <v>2426</v>
      </c>
      <c r="J441" s="58" t="s">
        <v>2427</v>
      </c>
      <c r="K441" s="57" t="s">
        <v>291</v>
      </c>
      <c r="L441" s="57" t="s">
        <v>188</v>
      </c>
      <c r="M441" s="59">
        <v>2</v>
      </c>
      <c r="N441" s="57" t="str">
        <f t="shared" si="31"/>
        <v>日体大荏原</v>
      </c>
    </row>
    <row r="442" spans="1:15" x14ac:dyDescent="0.2">
      <c r="A442" s="52">
        <f t="shared" si="28"/>
        <v>13426</v>
      </c>
      <c r="B442" s="52">
        <f t="shared" si="29"/>
        <v>1</v>
      </c>
      <c r="C442" s="57">
        <f t="shared" si="30"/>
        <v>34</v>
      </c>
      <c r="D442" s="52">
        <v>13426</v>
      </c>
      <c r="E442" s="52" t="s">
        <v>2428</v>
      </c>
      <c r="F442" s="52" t="s">
        <v>2429</v>
      </c>
      <c r="G442" s="52" t="s">
        <v>2430</v>
      </c>
      <c r="H442" s="52" t="s">
        <v>1256</v>
      </c>
      <c r="I442" s="52" t="s">
        <v>2431</v>
      </c>
      <c r="J442" s="52" t="s">
        <v>1257</v>
      </c>
      <c r="K442" s="52" t="s">
        <v>291</v>
      </c>
      <c r="L442" s="52" t="s">
        <v>188</v>
      </c>
      <c r="M442" s="60">
        <v>2</v>
      </c>
      <c r="N442" s="57" t="str">
        <f t="shared" si="31"/>
        <v>日体大荏原</v>
      </c>
      <c r="O442" s="57"/>
    </row>
    <row r="443" spans="1:15" x14ac:dyDescent="0.2">
      <c r="A443" s="52">
        <f t="shared" si="28"/>
        <v>13427</v>
      </c>
      <c r="B443" s="52">
        <f t="shared" si="29"/>
        <v>1</v>
      </c>
      <c r="C443" s="57">
        <f t="shared" si="30"/>
        <v>34</v>
      </c>
      <c r="D443" s="52">
        <v>13427</v>
      </c>
      <c r="E443" s="52" t="s">
        <v>644</v>
      </c>
      <c r="F443" s="52" t="s">
        <v>2432</v>
      </c>
      <c r="G443" s="52" t="s">
        <v>2433</v>
      </c>
      <c r="H443" s="52" t="s">
        <v>2434</v>
      </c>
      <c r="I443" s="52" t="s">
        <v>2435</v>
      </c>
      <c r="J443" s="52" t="s">
        <v>2436</v>
      </c>
      <c r="K443" s="52" t="s">
        <v>291</v>
      </c>
      <c r="L443" s="52" t="s">
        <v>188</v>
      </c>
      <c r="M443" s="60">
        <v>2</v>
      </c>
      <c r="N443" s="57" t="str">
        <f t="shared" si="31"/>
        <v>日体大荏原</v>
      </c>
      <c r="O443" s="57"/>
    </row>
    <row r="444" spans="1:15" x14ac:dyDescent="0.2">
      <c r="A444" s="52">
        <f t="shared" si="28"/>
        <v>13428</v>
      </c>
      <c r="B444" s="52">
        <f t="shared" si="29"/>
        <v>1</v>
      </c>
      <c r="C444" s="57">
        <f t="shared" si="30"/>
        <v>34</v>
      </c>
      <c r="D444" s="52">
        <v>13428</v>
      </c>
      <c r="E444" s="52" t="s">
        <v>2437</v>
      </c>
      <c r="F444" s="52" t="s">
        <v>2438</v>
      </c>
      <c r="G444" s="52" t="s">
        <v>2439</v>
      </c>
      <c r="H444" s="52" t="s">
        <v>1136</v>
      </c>
      <c r="I444" s="52" t="s">
        <v>2440</v>
      </c>
      <c r="J444" s="52" t="s">
        <v>1599</v>
      </c>
      <c r="K444" s="52" t="s">
        <v>291</v>
      </c>
      <c r="L444" s="52" t="s">
        <v>188</v>
      </c>
      <c r="M444" s="60">
        <v>2</v>
      </c>
      <c r="N444" s="57" t="str">
        <f t="shared" si="31"/>
        <v>日体大荏原</v>
      </c>
    </row>
    <row r="445" spans="1:15" x14ac:dyDescent="0.2">
      <c r="A445" s="52">
        <f t="shared" si="28"/>
        <v>13429</v>
      </c>
      <c r="B445" s="52">
        <f t="shared" si="29"/>
        <v>1</v>
      </c>
      <c r="C445" s="57">
        <f t="shared" si="30"/>
        <v>34</v>
      </c>
      <c r="D445" s="52">
        <v>13429</v>
      </c>
      <c r="E445" s="52" t="s">
        <v>2441</v>
      </c>
      <c r="F445" s="52" t="s">
        <v>2442</v>
      </c>
      <c r="G445" s="52" t="s">
        <v>2443</v>
      </c>
      <c r="H445" s="52" t="s">
        <v>2444</v>
      </c>
      <c r="I445" s="52" t="s">
        <v>2445</v>
      </c>
      <c r="J445" s="52" t="s">
        <v>2446</v>
      </c>
      <c r="K445" s="52" t="s">
        <v>291</v>
      </c>
      <c r="L445" s="52" t="s">
        <v>188</v>
      </c>
      <c r="M445" s="60">
        <v>2</v>
      </c>
      <c r="N445" s="57" t="str">
        <f t="shared" si="31"/>
        <v>日体大荏原</v>
      </c>
    </row>
    <row r="446" spans="1:15" x14ac:dyDescent="0.2">
      <c r="A446" s="52">
        <f t="shared" si="28"/>
        <v>13434</v>
      </c>
      <c r="B446" s="52">
        <f t="shared" si="29"/>
        <v>1</v>
      </c>
      <c r="C446" s="57">
        <f t="shared" si="30"/>
        <v>34</v>
      </c>
      <c r="D446" s="52">
        <v>13434</v>
      </c>
      <c r="E446" s="52" t="s">
        <v>4011</v>
      </c>
      <c r="F446" s="52" t="s">
        <v>4012</v>
      </c>
      <c r="G446" s="52" t="s">
        <v>4013</v>
      </c>
      <c r="H446" s="52" t="s">
        <v>4014</v>
      </c>
      <c r="I446" s="52" t="s">
        <v>4015</v>
      </c>
      <c r="J446" s="52" t="s">
        <v>4016</v>
      </c>
      <c r="K446" s="52" t="s">
        <v>291</v>
      </c>
      <c r="L446" s="52" t="s">
        <v>185</v>
      </c>
      <c r="M446" s="60">
        <v>1</v>
      </c>
      <c r="N446" s="57" t="str">
        <f t="shared" si="31"/>
        <v>日体大荏原</v>
      </c>
    </row>
    <row r="447" spans="1:15" x14ac:dyDescent="0.2">
      <c r="A447" s="52">
        <f t="shared" si="28"/>
        <v>13435</v>
      </c>
      <c r="B447" s="52">
        <f t="shared" si="29"/>
        <v>1</v>
      </c>
      <c r="C447" s="57">
        <f t="shared" si="30"/>
        <v>34</v>
      </c>
      <c r="D447" s="52">
        <v>13435</v>
      </c>
      <c r="E447" s="52" t="s">
        <v>28</v>
      </c>
      <c r="F447" s="52" t="s">
        <v>4017</v>
      </c>
      <c r="G447" s="52" t="s">
        <v>1098</v>
      </c>
      <c r="H447" s="52" t="s">
        <v>2048</v>
      </c>
      <c r="I447" s="52" t="s">
        <v>1099</v>
      </c>
      <c r="J447" s="52" t="s">
        <v>2935</v>
      </c>
      <c r="K447" s="52" t="s">
        <v>291</v>
      </c>
      <c r="L447" s="52" t="s">
        <v>189</v>
      </c>
      <c r="M447" s="60">
        <v>1</v>
      </c>
      <c r="N447" s="57" t="str">
        <f t="shared" si="31"/>
        <v>日体大荏原</v>
      </c>
    </row>
    <row r="448" spans="1:15" x14ac:dyDescent="0.2">
      <c r="A448" s="52">
        <f t="shared" si="28"/>
        <v>13441</v>
      </c>
      <c r="B448" s="52">
        <f t="shared" si="29"/>
        <v>1</v>
      </c>
      <c r="C448" s="57">
        <f t="shared" si="30"/>
        <v>34</v>
      </c>
      <c r="D448" s="52">
        <v>13441</v>
      </c>
      <c r="E448" s="52" t="s">
        <v>2451</v>
      </c>
      <c r="F448" s="52" t="s">
        <v>1697</v>
      </c>
      <c r="G448" s="52" t="s">
        <v>2452</v>
      </c>
      <c r="H448" s="52" t="s">
        <v>1200</v>
      </c>
      <c r="I448" s="52" t="s">
        <v>2453</v>
      </c>
      <c r="J448" s="52" t="s">
        <v>1202</v>
      </c>
      <c r="K448" s="52" t="s">
        <v>291</v>
      </c>
      <c r="L448" s="52" t="s">
        <v>188</v>
      </c>
      <c r="M448" s="60">
        <v>2</v>
      </c>
      <c r="N448" s="57" t="str">
        <f t="shared" si="31"/>
        <v>日体大荏原</v>
      </c>
      <c r="O448" s="57"/>
    </row>
    <row r="449" spans="1:15" x14ac:dyDescent="0.2">
      <c r="A449" s="52">
        <f t="shared" si="28"/>
        <v>13445</v>
      </c>
      <c r="B449" s="52">
        <f t="shared" si="29"/>
        <v>1</v>
      </c>
      <c r="C449" s="57">
        <f t="shared" si="30"/>
        <v>34</v>
      </c>
      <c r="D449" s="52">
        <v>13445</v>
      </c>
      <c r="E449" s="52" t="s">
        <v>26</v>
      </c>
      <c r="F449" s="52" t="s">
        <v>865</v>
      </c>
      <c r="G449" s="52" t="s">
        <v>1466</v>
      </c>
      <c r="H449" s="52" t="s">
        <v>1038</v>
      </c>
      <c r="I449" s="52" t="s">
        <v>1559</v>
      </c>
      <c r="J449" s="52" t="s">
        <v>1039</v>
      </c>
      <c r="K449" s="52" t="s">
        <v>291</v>
      </c>
      <c r="L449" s="52" t="s">
        <v>188</v>
      </c>
      <c r="M449" s="60">
        <v>3</v>
      </c>
      <c r="N449" s="57" t="str">
        <f t="shared" si="31"/>
        <v>日体大荏原</v>
      </c>
      <c r="O449" s="57"/>
    </row>
    <row r="450" spans="1:15" x14ac:dyDescent="0.2">
      <c r="A450" s="52">
        <f t="shared" ref="A450:A513" si="32">D450</f>
        <v>13447</v>
      </c>
      <c r="B450" s="52">
        <f t="shared" ref="B450:B513" si="33">ROUNDDOWN(D450/10000,0)</f>
        <v>1</v>
      </c>
      <c r="C450" s="57">
        <f t="shared" ref="C450:C513" si="34">ROUNDDOWN((D450-B450*10000)/100,0)</f>
        <v>34</v>
      </c>
      <c r="D450" s="52">
        <v>13447</v>
      </c>
      <c r="E450" s="52" t="s">
        <v>4018</v>
      </c>
      <c r="F450" s="52" t="s">
        <v>3000</v>
      </c>
      <c r="G450" s="52" t="s">
        <v>4019</v>
      </c>
      <c r="H450" s="52" t="s">
        <v>1825</v>
      </c>
      <c r="I450" s="52" t="s">
        <v>4020</v>
      </c>
      <c r="J450" s="52" t="s">
        <v>1826</v>
      </c>
      <c r="K450" s="52" t="s">
        <v>291</v>
      </c>
      <c r="L450" s="52" t="s">
        <v>189</v>
      </c>
      <c r="M450" s="60">
        <v>1</v>
      </c>
      <c r="N450" s="57" t="str">
        <f t="shared" ref="N450:N513" si="35">VLOOKUP(B450*100+C450,学校,2,0)</f>
        <v>日体大荏原</v>
      </c>
      <c r="O450" s="57"/>
    </row>
    <row r="451" spans="1:15" x14ac:dyDescent="0.2">
      <c r="A451" s="52">
        <f t="shared" si="32"/>
        <v>13450</v>
      </c>
      <c r="B451" s="52">
        <f t="shared" si="33"/>
        <v>1</v>
      </c>
      <c r="C451" s="57">
        <f t="shared" si="34"/>
        <v>34</v>
      </c>
      <c r="D451" s="52">
        <v>13450</v>
      </c>
      <c r="E451" s="52" t="s">
        <v>2458</v>
      </c>
      <c r="F451" s="52" t="s">
        <v>2459</v>
      </c>
      <c r="G451" s="52" t="s">
        <v>2460</v>
      </c>
      <c r="H451" s="52" t="s">
        <v>2461</v>
      </c>
      <c r="I451" s="52" t="s">
        <v>2462</v>
      </c>
      <c r="J451" s="52" t="s">
        <v>2463</v>
      </c>
      <c r="K451" s="52" t="s">
        <v>292</v>
      </c>
      <c r="L451" s="52" t="s">
        <v>188</v>
      </c>
      <c r="M451" s="60">
        <v>2</v>
      </c>
      <c r="N451" s="57" t="str">
        <f t="shared" si="35"/>
        <v>日体大荏原</v>
      </c>
      <c r="O451" s="57"/>
    </row>
    <row r="452" spans="1:15" x14ac:dyDescent="0.2">
      <c r="A452" s="52">
        <f t="shared" si="32"/>
        <v>13451</v>
      </c>
      <c r="B452" s="52">
        <f t="shared" si="33"/>
        <v>1</v>
      </c>
      <c r="C452" s="57">
        <f t="shared" si="34"/>
        <v>34</v>
      </c>
      <c r="D452" s="52">
        <v>13451</v>
      </c>
      <c r="E452" s="52" t="s">
        <v>360</v>
      </c>
      <c r="F452" s="52" t="s">
        <v>2464</v>
      </c>
      <c r="G452" s="52" t="s">
        <v>2465</v>
      </c>
      <c r="H452" s="52" t="s">
        <v>2268</v>
      </c>
      <c r="I452" s="52" t="s">
        <v>2466</v>
      </c>
      <c r="J452" s="52" t="s">
        <v>2270</v>
      </c>
      <c r="K452" s="52" t="s">
        <v>292</v>
      </c>
      <c r="L452" s="52" t="s">
        <v>188</v>
      </c>
      <c r="M452" s="60">
        <v>2</v>
      </c>
      <c r="N452" s="57" t="str">
        <f t="shared" si="35"/>
        <v>日体大荏原</v>
      </c>
      <c r="O452" s="57"/>
    </row>
    <row r="453" spans="1:15" x14ac:dyDescent="0.2">
      <c r="A453" s="52">
        <f t="shared" si="32"/>
        <v>13452</v>
      </c>
      <c r="B453" s="52">
        <f t="shared" si="33"/>
        <v>1</v>
      </c>
      <c r="C453" s="57">
        <f t="shared" si="34"/>
        <v>34</v>
      </c>
      <c r="D453" s="52">
        <v>13452</v>
      </c>
      <c r="E453" s="52" t="s">
        <v>74</v>
      </c>
      <c r="F453" s="52" t="s">
        <v>866</v>
      </c>
      <c r="G453" s="52" t="s">
        <v>2102</v>
      </c>
      <c r="H453" s="52" t="s">
        <v>1715</v>
      </c>
      <c r="I453" s="52" t="s">
        <v>2103</v>
      </c>
      <c r="J453" s="52" t="s">
        <v>1717</v>
      </c>
      <c r="K453" s="52" t="s">
        <v>292</v>
      </c>
      <c r="L453" s="52" t="s">
        <v>188</v>
      </c>
      <c r="M453" s="60">
        <v>3</v>
      </c>
      <c r="N453" s="57" t="str">
        <f t="shared" si="35"/>
        <v>日体大荏原</v>
      </c>
      <c r="O453" s="57"/>
    </row>
    <row r="454" spans="1:15" x14ac:dyDescent="0.2">
      <c r="A454" s="52">
        <f t="shared" si="32"/>
        <v>13453</v>
      </c>
      <c r="B454" s="52">
        <f t="shared" si="33"/>
        <v>1</v>
      </c>
      <c r="C454" s="57">
        <f t="shared" si="34"/>
        <v>34</v>
      </c>
      <c r="D454" s="52">
        <v>13453</v>
      </c>
      <c r="E454" s="52" t="s">
        <v>2467</v>
      </c>
      <c r="F454" s="52" t="s">
        <v>2468</v>
      </c>
      <c r="G454" s="52" t="s">
        <v>2469</v>
      </c>
      <c r="H454" s="52" t="s">
        <v>2470</v>
      </c>
      <c r="I454" s="52" t="s">
        <v>2471</v>
      </c>
      <c r="J454" s="52" t="s">
        <v>2472</v>
      </c>
      <c r="K454" s="52" t="s">
        <v>292</v>
      </c>
      <c r="L454" s="52" t="s">
        <v>188</v>
      </c>
      <c r="M454" s="60">
        <v>2</v>
      </c>
      <c r="N454" s="57" t="str">
        <f t="shared" si="35"/>
        <v>日体大荏原</v>
      </c>
      <c r="O454" s="57"/>
    </row>
    <row r="455" spans="1:15" x14ac:dyDescent="0.2">
      <c r="A455" s="52">
        <f t="shared" si="32"/>
        <v>13457</v>
      </c>
      <c r="B455" s="52">
        <f t="shared" si="33"/>
        <v>1</v>
      </c>
      <c r="C455" s="57">
        <f t="shared" si="34"/>
        <v>34</v>
      </c>
      <c r="D455" s="52">
        <v>13457</v>
      </c>
      <c r="E455" s="52" t="s">
        <v>26</v>
      </c>
      <c r="F455" s="52" t="s">
        <v>592</v>
      </c>
      <c r="G455" s="52" t="s">
        <v>1466</v>
      </c>
      <c r="H455" s="52" t="s">
        <v>1241</v>
      </c>
      <c r="I455" s="52" t="s">
        <v>1559</v>
      </c>
      <c r="J455" s="52" t="s">
        <v>1242</v>
      </c>
      <c r="K455" s="52" t="s">
        <v>292</v>
      </c>
      <c r="L455" s="52" t="s">
        <v>188</v>
      </c>
      <c r="M455" s="60">
        <v>2</v>
      </c>
      <c r="N455" s="57" t="str">
        <f t="shared" si="35"/>
        <v>日体大荏原</v>
      </c>
      <c r="O455" s="57"/>
    </row>
    <row r="456" spans="1:15" x14ac:dyDescent="0.2">
      <c r="A456" s="52">
        <f t="shared" si="32"/>
        <v>13459</v>
      </c>
      <c r="B456" s="52">
        <f t="shared" si="33"/>
        <v>1</v>
      </c>
      <c r="C456" s="57">
        <f t="shared" si="34"/>
        <v>34</v>
      </c>
      <c r="D456" s="52">
        <v>13459</v>
      </c>
      <c r="E456" s="52" t="s">
        <v>1354</v>
      </c>
      <c r="F456" s="52" t="s">
        <v>639</v>
      </c>
      <c r="G456" s="52" t="s">
        <v>2474</v>
      </c>
      <c r="H456" s="52" t="s">
        <v>1996</v>
      </c>
      <c r="I456" s="52" t="s">
        <v>2475</v>
      </c>
      <c r="J456" s="52" t="s">
        <v>1997</v>
      </c>
      <c r="K456" s="52" t="s">
        <v>292</v>
      </c>
      <c r="L456" s="52" t="s">
        <v>188</v>
      </c>
      <c r="M456" s="60">
        <v>2</v>
      </c>
      <c r="N456" s="57" t="str">
        <f t="shared" si="35"/>
        <v>日体大荏原</v>
      </c>
    </row>
    <row r="457" spans="1:15" x14ac:dyDescent="0.2">
      <c r="A457" s="52">
        <f t="shared" si="32"/>
        <v>13462</v>
      </c>
      <c r="B457" s="52">
        <f t="shared" si="33"/>
        <v>1</v>
      </c>
      <c r="C457" s="57">
        <f t="shared" si="34"/>
        <v>34</v>
      </c>
      <c r="D457" s="52">
        <v>13462</v>
      </c>
      <c r="E457" s="52" t="s">
        <v>867</v>
      </c>
      <c r="F457" s="52" t="s">
        <v>680</v>
      </c>
      <c r="G457" s="52" t="s">
        <v>2476</v>
      </c>
      <c r="H457" s="52" t="s">
        <v>2477</v>
      </c>
      <c r="I457" s="52" t="s">
        <v>2478</v>
      </c>
      <c r="J457" s="52" t="s">
        <v>2479</v>
      </c>
      <c r="K457" s="52" t="s">
        <v>292</v>
      </c>
      <c r="L457" s="52" t="s">
        <v>188</v>
      </c>
      <c r="M457" s="60">
        <v>3</v>
      </c>
      <c r="N457" s="57" t="str">
        <f t="shared" si="35"/>
        <v>日体大荏原</v>
      </c>
    </row>
    <row r="458" spans="1:15" x14ac:dyDescent="0.2">
      <c r="A458" s="52">
        <f t="shared" si="32"/>
        <v>13464</v>
      </c>
      <c r="B458" s="52">
        <f t="shared" si="33"/>
        <v>1</v>
      </c>
      <c r="C458" s="57">
        <f t="shared" si="34"/>
        <v>34</v>
      </c>
      <c r="D458" s="52">
        <v>13464</v>
      </c>
      <c r="E458" s="52" t="s">
        <v>52</v>
      </c>
      <c r="F458" s="52" t="s">
        <v>98</v>
      </c>
      <c r="G458" s="52" t="s">
        <v>1857</v>
      </c>
      <c r="H458" s="52" t="s">
        <v>1351</v>
      </c>
      <c r="I458" s="52" t="s">
        <v>1858</v>
      </c>
      <c r="J458" s="52" t="s">
        <v>1202</v>
      </c>
      <c r="K458" s="52" t="s">
        <v>292</v>
      </c>
      <c r="L458" s="52" t="s">
        <v>1044</v>
      </c>
      <c r="M458" s="60">
        <v>3</v>
      </c>
      <c r="N458" s="57" t="str">
        <f t="shared" si="35"/>
        <v>日体大荏原</v>
      </c>
    </row>
    <row r="459" spans="1:15" x14ac:dyDescent="0.2">
      <c r="A459" s="52">
        <f t="shared" si="32"/>
        <v>13465</v>
      </c>
      <c r="B459" s="52">
        <f t="shared" si="33"/>
        <v>1</v>
      </c>
      <c r="C459" s="57">
        <f t="shared" si="34"/>
        <v>34</v>
      </c>
      <c r="D459" s="52">
        <v>13465</v>
      </c>
      <c r="E459" s="52" t="s">
        <v>868</v>
      </c>
      <c r="F459" s="52" t="s">
        <v>869</v>
      </c>
      <c r="G459" s="52" t="s">
        <v>2480</v>
      </c>
      <c r="H459" s="52" t="s">
        <v>1179</v>
      </c>
      <c r="I459" s="52" t="s">
        <v>2481</v>
      </c>
      <c r="J459" s="52" t="s">
        <v>1181</v>
      </c>
      <c r="K459" s="52" t="s">
        <v>292</v>
      </c>
      <c r="L459" s="52" t="s">
        <v>1044</v>
      </c>
      <c r="M459" s="60">
        <v>3</v>
      </c>
      <c r="N459" s="57" t="str">
        <f t="shared" si="35"/>
        <v>日体大荏原</v>
      </c>
      <c r="O459" s="57"/>
    </row>
    <row r="460" spans="1:15" x14ac:dyDescent="0.2">
      <c r="A460" s="52">
        <f t="shared" si="32"/>
        <v>13480</v>
      </c>
      <c r="B460" s="52">
        <f t="shared" si="33"/>
        <v>1</v>
      </c>
      <c r="C460" s="57">
        <f t="shared" si="34"/>
        <v>34</v>
      </c>
      <c r="D460" s="52">
        <v>13480</v>
      </c>
      <c r="E460" s="52" t="s">
        <v>808</v>
      </c>
      <c r="F460" s="52" t="s">
        <v>4021</v>
      </c>
      <c r="G460" s="52" t="s">
        <v>2128</v>
      </c>
      <c r="H460" s="52" t="s">
        <v>4022</v>
      </c>
      <c r="I460" s="52" t="s">
        <v>2129</v>
      </c>
      <c r="J460" s="52" t="s">
        <v>4023</v>
      </c>
      <c r="K460" s="52" t="s">
        <v>292</v>
      </c>
      <c r="L460" s="52" t="s">
        <v>185</v>
      </c>
      <c r="M460" s="60">
        <v>1</v>
      </c>
      <c r="N460" s="57" t="str">
        <f t="shared" si="35"/>
        <v>日体大荏原</v>
      </c>
      <c r="O460" s="57"/>
    </row>
    <row r="461" spans="1:15" x14ac:dyDescent="0.2">
      <c r="A461" s="52">
        <f t="shared" si="32"/>
        <v>13481</v>
      </c>
      <c r="B461" s="52">
        <f t="shared" si="33"/>
        <v>1</v>
      </c>
      <c r="C461" s="57">
        <f t="shared" si="34"/>
        <v>34</v>
      </c>
      <c r="D461" s="52">
        <v>13481</v>
      </c>
      <c r="E461" s="52" t="s">
        <v>360</v>
      </c>
      <c r="F461" s="52" t="s">
        <v>4024</v>
      </c>
      <c r="G461" s="52" t="s">
        <v>2465</v>
      </c>
      <c r="H461" s="52" t="s">
        <v>2749</v>
      </c>
      <c r="I461" s="52" t="s">
        <v>2466</v>
      </c>
      <c r="J461" s="52" t="s">
        <v>2750</v>
      </c>
      <c r="K461" s="52" t="s">
        <v>292</v>
      </c>
      <c r="L461" s="52" t="s">
        <v>189</v>
      </c>
      <c r="M461" s="60">
        <v>1</v>
      </c>
      <c r="N461" s="57" t="str">
        <f t="shared" si="35"/>
        <v>日体大荏原</v>
      </c>
      <c r="O461" s="57"/>
    </row>
    <row r="462" spans="1:15" x14ac:dyDescent="0.2">
      <c r="A462" s="52">
        <f t="shared" si="32"/>
        <v>13482</v>
      </c>
      <c r="B462" s="52">
        <f t="shared" si="33"/>
        <v>1</v>
      </c>
      <c r="C462" s="57">
        <f t="shared" si="34"/>
        <v>34</v>
      </c>
      <c r="D462" s="52">
        <v>13482</v>
      </c>
      <c r="E462" s="52" t="s">
        <v>4025</v>
      </c>
      <c r="F462" s="52" t="s">
        <v>4026</v>
      </c>
      <c r="G462" s="52" t="s">
        <v>1126</v>
      </c>
      <c r="H462" s="52" t="s">
        <v>4027</v>
      </c>
      <c r="I462" s="52" t="s">
        <v>1128</v>
      </c>
      <c r="J462" s="52" t="s">
        <v>4028</v>
      </c>
      <c r="K462" s="52" t="s">
        <v>292</v>
      </c>
      <c r="L462" s="52" t="s">
        <v>185</v>
      </c>
      <c r="M462" s="60">
        <v>1</v>
      </c>
      <c r="N462" s="57" t="str">
        <f t="shared" si="35"/>
        <v>日体大荏原</v>
      </c>
      <c r="O462" s="57"/>
    </row>
    <row r="463" spans="1:15" x14ac:dyDescent="0.2">
      <c r="A463" s="52">
        <f t="shared" si="32"/>
        <v>13483</v>
      </c>
      <c r="B463" s="52">
        <f t="shared" si="33"/>
        <v>1</v>
      </c>
      <c r="C463" s="57">
        <f t="shared" si="34"/>
        <v>34</v>
      </c>
      <c r="D463" s="52">
        <v>13483</v>
      </c>
      <c r="E463" s="52" t="s">
        <v>4029</v>
      </c>
      <c r="F463" s="52" t="s">
        <v>4030</v>
      </c>
      <c r="G463" s="52" t="s">
        <v>4031</v>
      </c>
      <c r="H463" s="52" t="s">
        <v>4032</v>
      </c>
      <c r="I463" s="52" t="s">
        <v>4033</v>
      </c>
      <c r="J463" s="52" t="s">
        <v>4034</v>
      </c>
      <c r="K463" s="52" t="s">
        <v>292</v>
      </c>
      <c r="L463" s="52" t="s">
        <v>189</v>
      </c>
      <c r="M463" s="60">
        <v>1</v>
      </c>
      <c r="N463" s="57" t="str">
        <f t="shared" si="35"/>
        <v>日体大荏原</v>
      </c>
      <c r="O463" s="57"/>
    </row>
    <row r="464" spans="1:15" x14ac:dyDescent="0.2">
      <c r="A464" s="52">
        <f t="shared" si="32"/>
        <v>13484</v>
      </c>
      <c r="B464" s="52">
        <f t="shared" si="33"/>
        <v>1</v>
      </c>
      <c r="C464" s="57">
        <f t="shared" si="34"/>
        <v>34</v>
      </c>
      <c r="D464" s="52">
        <v>13484</v>
      </c>
      <c r="E464" s="52" t="s">
        <v>4035</v>
      </c>
      <c r="F464" s="52" t="s">
        <v>4036</v>
      </c>
      <c r="G464" s="52" t="s">
        <v>4037</v>
      </c>
      <c r="H464" s="52" t="s">
        <v>1624</v>
      </c>
      <c r="I464" s="52" t="s">
        <v>4038</v>
      </c>
      <c r="J464" s="52" t="s">
        <v>1626</v>
      </c>
      <c r="K464" s="52" t="s">
        <v>292</v>
      </c>
      <c r="L464" s="52" t="s">
        <v>189</v>
      </c>
      <c r="M464" s="60">
        <v>1</v>
      </c>
      <c r="N464" s="57" t="str">
        <f t="shared" si="35"/>
        <v>日体大荏原</v>
      </c>
      <c r="O464" s="57"/>
    </row>
    <row r="465" spans="1:15" x14ac:dyDescent="0.2">
      <c r="A465" s="52">
        <f t="shared" si="32"/>
        <v>13485</v>
      </c>
      <c r="B465" s="52">
        <f t="shared" si="33"/>
        <v>1</v>
      </c>
      <c r="C465" s="57">
        <f t="shared" si="34"/>
        <v>34</v>
      </c>
      <c r="D465" s="57">
        <v>13485</v>
      </c>
      <c r="E465" s="57" t="s">
        <v>22</v>
      </c>
      <c r="F465" s="57" t="s">
        <v>669</v>
      </c>
      <c r="G465" s="58" t="s">
        <v>1085</v>
      </c>
      <c r="H465" s="58" t="s">
        <v>1893</v>
      </c>
      <c r="I465" s="58" t="s">
        <v>1625</v>
      </c>
      <c r="J465" s="58" t="s">
        <v>1894</v>
      </c>
      <c r="K465" s="57" t="s">
        <v>292</v>
      </c>
      <c r="L465" s="57" t="s">
        <v>185</v>
      </c>
      <c r="M465" s="59">
        <v>1</v>
      </c>
      <c r="N465" s="57" t="str">
        <f t="shared" si="35"/>
        <v>日体大荏原</v>
      </c>
      <c r="O465" s="57"/>
    </row>
    <row r="466" spans="1:15" x14ac:dyDescent="0.2">
      <c r="A466" s="52">
        <f t="shared" si="32"/>
        <v>13486</v>
      </c>
      <c r="B466" s="52">
        <f t="shared" si="33"/>
        <v>1</v>
      </c>
      <c r="C466" s="57">
        <f t="shared" si="34"/>
        <v>34</v>
      </c>
      <c r="D466" s="57">
        <v>13486</v>
      </c>
      <c r="E466" s="57" t="s">
        <v>4039</v>
      </c>
      <c r="F466" s="57" t="s">
        <v>4040</v>
      </c>
      <c r="G466" s="58" t="s">
        <v>4041</v>
      </c>
      <c r="H466" s="58" t="s">
        <v>4042</v>
      </c>
      <c r="I466" s="58" t="s">
        <v>4043</v>
      </c>
      <c r="J466" s="58" t="s">
        <v>4044</v>
      </c>
      <c r="K466" s="57" t="s">
        <v>292</v>
      </c>
      <c r="L466" s="57" t="s">
        <v>189</v>
      </c>
      <c r="M466" s="59">
        <v>1</v>
      </c>
      <c r="N466" s="57" t="str">
        <f t="shared" si="35"/>
        <v>日体大荏原</v>
      </c>
      <c r="O466" s="57"/>
    </row>
    <row r="467" spans="1:15" x14ac:dyDescent="0.2">
      <c r="A467" s="52">
        <f t="shared" si="32"/>
        <v>13489</v>
      </c>
      <c r="B467" s="52">
        <f t="shared" si="33"/>
        <v>1</v>
      </c>
      <c r="C467" s="57">
        <f t="shared" si="34"/>
        <v>34</v>
      </c>
      <c r="D467" s="57">
        <v>13489</v>
      </c>
      <c r="E467" s="57" t="s">
        <v>2812</v>
      </c>
      <c r="F467" s="57" t="s">
        <v>4045</v>
      </c>
      <c r="G467" s="58" t="s">
        <v>2814</v>
      </c>
      <c r="H467" s="58" t="s">
        <v>4046</v>
      </c>
      <c r="I467" s="58" t="s">
        <v>2815</v>
      </c>
      <c r="J467" s="58" t="s">
        <v>4047</v>
      </c>
      <c r="K467" s="57" t="s">
        <v>292</v>
      </c>
      <c r="L467" s="57" t="s">
        <v>189</v>
      </c>
      <c r="M467" s="59">
        <v>1</v>
      </c>
      <c r="N467" s="57" t="str">
        <f t="shared" si="35"/>
        <v>日体大荏原</v>
      </c>
      <c r="O467" s="57"/>
    </row>
    <row r="468" spans="1:15" x14ac:dyDescent="0.2">
      <c r="A468" s="52">
        <f t="shared" si="32"/>
        <v>13701</v>
      </c>
      <c r="B468" s="52">
        <f t="shared" si="33"/>
        <v>1</v>
      </c>
      <c r="C468" s="57">
        <f t="shared" si="34"/>
        <v>37</v>
      </c>
      <c r="D468" s="57">
        <v>13701</v>
      </c>
      <c r="E468" s="57" t="s">
        <v>4048</v>
      </c>
      <c r="F468" s="57" t="s">
        <v>4049</v>
      </c>
      <c r="G468" s="58" t="s">
        <v>4050</v>
      </c>
      <c r="H468" s="58" t="s">
        <v>1250</v>
      </c>
      <c r="I468" s="58" t="s">
        <v>4051</v>
      </c>
      <c r="J468" s="58" t="s">
        <v>1251</v>
      </c>
      <c r="K468" s="57" t="s">
        <v>291</v>
      </c>
      <c r="L468" s="57" t="s">
        <v>189</v>
      </c>
      <c r="M468" s="59">
        <v>1</v>
      </c>
      <c r="N468" s="57" t="str">
        <f t="shared" si="35"/>
        <v>都駒場</v>
      </c>
      <c r="O468" s="57"/>
    </row>
    <row r="469" spans="1:15" x14ac:dyDescent="0.2">
      <c r="A469" s="52">
        <f t="shared" si="32"/>
        <v>13702</v>
      </c>
      <c r="B469" s="52">
        <f t="shared" si="33"/>
        <v>1</v>
      </c>
      <c r="C469" s="57">
        <f t="shared" si="34"/>
        <v>37</v>
      </c>
      <c r="D469" s="57">
        <v>13702</v>
      </c>
      <c r="E469" s="57" t="s">
        <v>4052</v>
      </c>
      <c r="F469" s="57" t="s">
        <v>4053</v>
      </c>
      <c r="G469" s="58" t="s">
        <v>4054</v>
      </c>
      <c r="H469" s="58" t="s">
        <v>4055</v>
      </c>
      <c r="I469" s="58" t="s">
        <v>4056</v>
      </c>
      <c r="J469" s="58" t="s">
        <v>4057</v>
      </c>
      <c r="K469" s="57" t="s">
        <v>291</v>
      </c>
      <c r="L469" s="57" t="s">
        <v>189</v>
      </c>
      <c r="M469" s="59">
        <v>1</v>
      </c>
      <c r="N469" s="57" t="str">
        <f t="shared" si="35"/>
        <v>都駒場</v>
      </c>
    </row>
    <row r="470" spans="1:15" x14ac:dyDescent="0.2">
      <c r="A470" s="52">
        <f t="shared" si="32"/>
        <v>13703</v>
      </c>
      <c r="B470" s="52">
        <f t="shared" si="33"/>
        <v>1</v>
      </c>
      <c r="C470" s="57">
        <f t="shared" si="34"/>
        <v>37</v>
      </c>
      <c r="D470" s="57">
        <v>13703</v>
      </c>
      <c r="E470" s="57" t="s">
        <v>4058</v>
      </c>
      <c r="F470" s="57" t="s">
        <v>780</v>
      </c>
      <c r="G470" s="58" t="s">
        <v>4059</v>
      </c>
      <c r="H470" s="58" t="s">
        <v>4060</v>
      </c>
      <c r="I470" s="58" t="s">
        <v>4061</v>
      </c>
      <c r="J470" s="58" t="s">
        <v>4062</v>
      </c>
      <c r="K470" s="57" t="s">
        <v>291</v>
      </c>
      <c r="L470" s="57" t="s">
        <v>189</v>
      </c>
      <c r="M470" s="59">
        <v>1</v>
      </c>
      <c r="N470" s="57" t="str">
        <f t="shared" si="35"/>
        <v>都駒場</v>
      </c>
    </row>
    <row r="471" spans="1:15" x14ac:dyDescent="0.2">
      <c r="A471" s="52">
        <f t="shared" si="32"/>
        <v>13704</v>
      </c>
      <c r="B471" s="52">
        <f t="shared" si="33"/>
        <v>1</v>
      </c>
      <c r="C471" s="57">
        <f t="shared" si="34"/>
        <v>37</v>
      </c>
      <c r="D471" s="57">
        <v>13704</v>
      </c>
      <c r="E471" s="57" t="s">
        <v>4063</v>
      </c>
      <c r="F471" s="57" t="s">
        <v>4064</v>
      </c>
      <c r="G471" s="58" t="s">
        <v>2006</v>
      </c>
      <c r="H471" s="58" t="s">
        <v>4065</v>
      </c>
      <c r="I471" s="58" t="s">
        <v>2007</v>
      </c>
      <c r="J471" s="58" t="s">
        <v>4066</v>
      </c>
      <c r="K471" s="57" t="s">
        <v>291</v>
      </c>
      <c r="L471" s="57" t="s">
        <v>189</v>
      </c>
      <c r="M471" s="59">
        <v>1</v>
      </c>
      <c r="N471" s="57" t="str">
        <f t="shared" si="35"/>
        <v>都駒場</v>
      </c>
    </row>
    <row r="472" spans="1:15" x14ac:dyDescent="0.2">
      <c r="A472" s="52">
        <f t="shared" si="32"/>
        <v>13705</v>
      </c>
      <c r="B472" s="52">
        <f t="shared" si="33"/>
        <v>1</v>
      </c>
      <c r="C472" s="57">
        <f t="shared" si="34"/>
        <v>37</v>
      </c>
      <c r="D472" s="57">
        <v>13705</v>
      </c>
      <c r="E472" s="57" t="s">
        <v>28</v>
      </c>
      <c r="F472" s="57" t="s">
        <v>4067</v>
      </c>
      <c r="G472" s="58" t="s">
        <v>1098</v>
      </c>
      <c r="H472" s="58" t="s">
        <v>4068</v>
      </c>
      <c r="I472" s="58" t="s">
        <v>1099</v>
      </c>
      <c r="J472" s="58" t="s">
        <v>4069</v>
      </c>
      <c r="K472" s="57" t="s">
        <v>291</v>
      </c>
      <c r="L472" s="57" t="s">
        <v>189</v>
      </c>
      <c r="M472" s="59">
        <v>1</v>
      </c>
      <c r="N472" s="57" t="str">
        <f t="shared" si="35"/>
        <v>都駒場</v>
      </c>
    </row>
    <row r="473" spans="1:15" x14ac:dyDescent="0.2">
      <c r="A473" s="52">
        <f t="shared" si="32"/>
        <v>13706</v>
      </c>
      <c r="B473" s="52">
        <f t="shared" si="33"/>
        <v>1</v>
      </c>
      <c r="C473" s="57">
        <f t="shared" si="34"/>
        <v>37</v>
      </c>
      <c r="D473" s="57">
        <v>13706</v>
      </c>
      <c r="E473" s="57" t="s">
        <v>870</v>
      </c>
      <c r="F473" s="57" t="s">
        <v>489</v>
      </c>
      <c r="G473" s="58" t="s">
        <v>2484</v>
      </c>
      <c r="H473" s="58" t="s">
        <v>1663</v>
      </c>
      <c r="I473" s="58" t="s">
        <v>2485</v>
      </c>
      <c r="J473" s="58" t="s">
        <v>1664</v>
      </c>
      <c r="K473" s="57" t="s">
        <v>291</v>
      </c>
      <c r="L473" s="57" t="s">
        <v>188</v>
      </c>
      <c r="M473" s="59">
        <v>3</v>
      </c>
      <c r="N473" s="57" t="str">
        <f t="shared" si="35"/>
        <v>都駒場</v>
      </c>
    </row>
    <row r="474" spans="1:15" x14ac:dyDescent="0.2">
      <c r="A474" s="52">
        <f t="shared" si="32"/>
        <v>13708</v>
      </c>
      <c r="B474" s="52">
        <f t="shared" si="33"/>
        <v>1</v>
      </c>
      <c r="C474" s="57">
        <f t="shared" si="34"/>
        <v>37</v>
      </c>
      <c r="D474" s="52">
        <v>13708</v>
      </c>
      <c r="E474" s="52" t="s">
        <v>35</v>
      </c>
      <c r="F474" s="52" t="s">
        <v>872</v>
      </c>
      <c r="G474" s="52" t="s">
        <v>1254</v>
      </c>
      <c r="H474" s="52" t="s">
        <v>2488</v>
      </c>
      <c r="I474" s="52" t="s">
        <v>1255</v>
      </c>
      <c r="J474" s="52" t="s">
        <v>2489</v>
      </c>
      <c r="K474" s="52" t="s">
        <v>291</v>
      </c>
      <c r="L474" s="52" t="s">
        <v>188</v>
      </c>
      <c r="M474" s="60">
        <v>3</v>
      </c>
      <c r="N474" s="57" t="str">
        <f t="shared" si="35"/>
        <v>都駒場</v>
      </c>
    </row>
    <row r="475" spans="1:15" x14ac:dyDescent="0.2">
      <c r="A475" s="52">
        <f t="shared" si="32"/>
        <v>13709</v>
      </c>
      <c r="B475" s="52">
        <f t="shared" si="33"/>
        <v>1</v>
      </c>
      <c r="C475" s="57">
        <f t="shared" si="34"/>
        <v>37</v>
      </c>
      <c r="D475" s="57">
        <v>13709</v>
      </c>
      <c r="E475" s="57" t="s">
        <v>60</v>
      </c>
      <c r="F475" s="57" t="s">
        <v>873</v>
      </c>
      <c r="G475" s="58" t="s">
        <v>1328</v>
      </c>
      <c r="H475" s="58" t="s">
        <v>1200</v>
      </c>
      <c r="I475" s="58" t="s">
        <v>1330</v>
      </c>
      <c r="J475" s="58" t="s">
        <v>1202</v>
      </c>
      <c r="K475" s="57" t="s">
        <v>291</v>
      </c>
      <c r="L475" s="57" t="s">
        <v>1044</v>
      </c>
      <c r="M475" s="59">
        <v>3</v>
      </c>
      <c r="N475" s="57" t="str">
        <f t="shared" si="35"/>
        <v>都駒場</v>
      </c>
    </row>
    <row r="476" spans="1:15" x14ac:dyDescent="0.2">
      <c r="A476" s="52">
        <f t="shared" si="32"/>
        <v>13710</v>
      </c>
      <c r="B476" s="52">
        <f t="shared" si="33"/>
        <v>1</v>
      </c>
      <c r="C476" s="57">
        <f t="shared" si="34"/>
        <v>37</v>
      </c>
      <c r="D476" s="57">
        <v>13710</v>
      </c>
      <c r="E476" s="57" t="s">
        <v>45</v>
      </c>
      <c r="F476" s="57" t="s">
        <v>69</v>
      </c>
      <c r="G476" s="58" t="s">
        <v>1199</v>
      </c>
      <c r="H476" s="58" t="s">
        <v>1640</v>
      </c>
      <c r="I476" s="58" t="s">
        <v>1201</v>
      </c>
      <c r="J476" s="58" t="s">
        <v>1642</v>
      </c>
      <c r="K476" s="57" t="s">
        <v>291</v>
      </c>
      <c r="L476" s="57" t="s">
        <v>1044</v>
      </c>
      <c r="M476" s="59">
        <v>3</v>
      </c>
      <c r="N476" s="57" t="str">
        <f t="shared" si="35"/>
        <v>都駒場</v>
      </c>
    </row>
    <row r="477" spans="1:15" x14ac:dyDescent="0.2">
      <c r="A477" s="52">
        <f t="shared" si="32"/>
        <v>13711</v>
      </c>
      <c r="B477" s="52">
        <f t="shared" si="33"/>
        <v>1</v>
      </c>
      <c r="C477" s="57">
        <f t="shared" si="34"/>
        <v>37</v>
      </c>
      <c r="D477" s="52">
        <v>13711</v>
      </c>
      <c r="E477" s="52" t="s">
        <v>579</v>
      </c>
      <c r="F477" s="52" t="s">
        <v>874</v>
      </c>
      <c r="G477" s="52" t="s">
        <v>2490</v>
      </c>
      <c r="H477" s="52" t="s">
        <v>2491</v>
      </c>
      <c r="I477" s="52" t="s">
        <v>2492</v>
      </c>
      <c r="J477" s="52" t="s">
        <v>2493</v>
      </c>
      <c r="K477" s="52" t="s">
        <v>291</v>
      </c>
      <c r="L477" s="52" t="s">
        <v>1044</v>
      </c>
      <c r="M477" s="60">
        <v>3</v>
      </c>
      <c r="N477" s="57" t="str">
        <f t="shared" si="35"/>
        <v>都駒場</v>
      </c>
      <c r="O477" s="57"/>
    </row>
    <row r="478" spans="1:15" x14ac:dyDescent="0.2">
      <c r="A478" s="52">
        <f t="shared" si="32"/>
        <v>13712</v>
      </c>
      <c r="B478" s="52">
        <f t="shared" si="33"/>
        <v>1</v>
      </c>
      <c r="C478" s="57">
        <f t="shared" si="34"/>
        <v>37</v>
      </c>
      <c r="D478" s="52">
        <v>13712</v>
      </c>
      <c r="E478" s="52" t="s">
        <v>875</v>
      </c>
      <c r="F478" s="52" t="s">
        <v>876</v>
      </c>
      <c r="G478" s="52" t="s">
        <v>2494</v>
      </c>
      <c r="H478" s="52" t="s">
        <v>1301</v>
      </c>
      <c r="I478" s="52" t="s">
        <v>2495</v>
      </c>
      <c r="J478" s="52" t="s">
        <v>1303</v>
      </c>
      <c r="K478" s="52" t="s">
        <v>291</v>
      </c>
      <c r="L478" s="52" t="s">
        <v>1044</v>
      </c>
      <c r="M478" s="60">
        <v>3</v>
      </c>
      <c r="N478" s="57" t="str">
        <f t="shared" si="35"/>
        <v>都駒場</v>
      </c>
      <c r="O478" s="57"/>
    </row>
    <row r="479" spans="1:15" x14ac:dyDescent="0.2">
      <c r="A479" s="52">
        <f t="shared" si="32"/>
        <v>13713</v>
      </c>
      <c r="B479" s="52">
        <f t="shared" si="33"/>
        <v>1</v>
      </c>
      <c r="C479" s="57">
        <f t="shared" si="34"/>
        <v>37</v>
      </c>
      <c r="D479" s="52">
        <v>13713</v>
      </c>
      <c r="E479" s="52" t="s">
        <v>741</v>
      </c>
      <c r="F479" s="52" t="s">
        <v>616</v>
      </c>
      <c r="G479" s="52" t="s">
        <v>1593</v>
      </c>
      <c r="H479" s="52" t="s">
        <v>1133</v>
      </c>
      <c r="I479" s="52" t="s">
        <v>1595</v>
      </c>
      <c r="J479" s="52" t="s">
        <v>1135</v>
      </c>
      <c r="K479" s="52" t="s">
        <v>291</v>
      </c>
      <c r="L479" s="52" t="s">
        <v>188</v>
      </c>
      <c r="M479" s="60">
        <v>2</v>
      </c>
      <c r="N479" s="57" t="str">
        <f t="shared" si="35"/>
        <v>都駒場</v>
      </c>
      <c r="O479" s="57"/>
    </row>
    <row r="480" spans="1:15" x14ac:dyDescent="0.2">
      <c r="A480" s="52">
        <f t="shared" si="32"/>
        <v>13714</v>
      </c>
      <c r="B480" s="52">
        <f t="shared" si="33"/>
        <v>1</v>
      </c>
      <c r="C480" s="57">
        <f t="shared" si="34"/>
        <v>37</v>
      </c>
      <c r="D480" s="52">
        <v>13714</v>
      </c>
      <c r="E480" s="52" t="s">
        <v>473</v>
      </c>
      <c r="F480" s="52" t="s">
        <v>2496</v>
      </c>
      <c r="G480" s="52" t="s">
        <v>1063</v>
      </c>
      <c r="H480" s="52" t="s">
        <v>2497</v>
      </c>
      <c r="I480" s="52" t="s">
        <v>2498</v>
      </c>
      <c r="J480" s="52" t="s">
        <v>2499</v>
      </c>
      <c r="K480" s="52" t="s">
        <v>291</v>
      </c>
      <c r="L480" s="52" t="s">
        <v>189</v>
      </c>
      <c r="M480" s="60">
        <v>2</v>
      </c>
      <c r="N480" s="57" t="str">
        <f t="shared" si="35"/>
        <v>都駒場</v>
      </c>
      <c r="O480" s="57"/>
    </row>
    <row r="481" spans="1:15" x14ac:dyDescent="0.2">
      <c r="A481" s="52">
        <f t="shared" si="32"/>
        <v>13715</v>
      </c>
      <c r="B481" s="52">
        <f t="shared" si="33"/>
        <v>1</v>
      </c>
      <c r="C481" s="57">
        <f t="shared" si="34"/>
        <v>37</v>
      </c>
      <c r="D481" s="52">
        <v>13715</v>
      </c>
      <c r="E481" s="52" t="s">
        <v>2500</v>
      </c>
      <c r="F481" s="52" t="s">
        <v>621</v>
      </c>
      <c r="G481" s="52" t="s">
        <v>2501</v>
      </c>
      <c r="H481" s="52" t="s">
        <v>1859</v>
      </c>
      <c r="I481" s="52" t="s">
        <v>2502</v>
      </c>
      <c r="J481" s="52" t="s">
        <v>1860</v>
      </c>
      <c r="K481" s="52" t="s">
        <v>291</v>
      </c>
      <c r="L481" s="52" t="s">
        <v>188</v>
      </c>
      <c r="M481" s="60">
        <v>2</v>
      </c>
      <c r="N481" s="57" t="str">
        <f t="shared" si="35"/>
        <v>都駒場</v>
      </c>
    </row>
    <row r="482" spans="1:15" x14ac:dyDescent="0.2">
      <c r="A482" s="52">
        <f t="shared" si="32"/>
        <v>13716</v>
      </c>
      <c r="B482" s="52">
        <f t="shared" si="33"/>
        <v>1</v>
      </c>
      <c r="C482" s="57">
        <f t="shared" si="34"/>
        <v>37</v>
      </c>
      <c r="D482" s="57">
        <v>13716</v>
      </c>
      <c r="E482" s="57" t="s">
        <v>73</v>
      </c>
      <c r="F482" s="57" t="s">
        <v>677</v>
      </c>
      <c r="G482" s="58" t="s">
        <v>1912</v>
      </c>
      <c r="H482" s="58" t="s">
        <v>1213</v>
      </c>
      <c r="I482" s="58" t="s">
        <v>1914</v>
      </c>
      <c r="J482" s="58" t="s">
        <v>1215</v>
      </c>
      <c r="K482" s="57" t="s">
        <v>291</v>
      </c>
      <c r="L482" s="57" t="s">
        <v>189</v>
      </c>
      <c r="M482" s="59">
        <v>2</v>
      </c>
      <c r="N482" s="57" t="str">
        <f t="shared" si="35"/>
        <v>都駒場</v>
      </c>
    </row>
    <row r="483" spans="1:15" x14ac:dyDescent="0.2">
      <c r="A483" s="52">
        <f t="shared" si="32"/>
        <v>13717</v>
      </c>
      <c r="B483" s="52">
        <f t="shared" si="33"/>
        <v>1</v>
      </c>
      <c r="C483" s="57">
        <f t="shared" si="34"/>
        <v>37</v>
      </c>
      <c r="D483" s="57">
        <v>13717</v>
      </c>
      <c r="E483" s="57" t="s">
        <v>52</v>
      </c>
      <c r="F483" s="57" t="s">
        <v>4070</v>
      </c>
      <c r="G483" s="58" t="s">
        <v>1857</v>
      </c>
      <c r="H483" s="58" t="s">
        <v>2503</v>
      </c>
      <c r="I483" s="58" t="s">
        <v>1858</v>
      </c>
      <c r="J483" s="58" t="s">
        <v>2504</v>
      </c>
      <c r="K483" s="57" t="s">
        <v>291</v>
      </c>
      <c r="L483" s="57" t="s">
        <v>189</v>
      </c>
      <c r="M483" s="59">
        <v>2</v>
      </c>
      <c r="N483" s="57" t="str">
        <f t="shared" si="35"/>
        <v>都駒場</v>
      </c>
      <c r="O483" s="57"/>
    </row>
    <row r="484" spans="1:15" x14ac:dyDescent="0.2">
      <c r="A484" s="52">
        <f t="shared" si="32"/>
        <v>13718</v>
      </c>
      <c r="B484" s="52">
        <f t="shared" si="33"/>
        <v>1</v>
      </c>
      <c r="C484" s="57">
        <f t="shared" si="34"/>
        <v>37</v>
      </c>
      <c r="D484" s="52">
        <v>13718</v>
      </c>
      <c r="E484" s="52" t="s">
        <v>2505</v>
      </c>
      <c r="F484" s="52" t="s">
        <v>2506</v>
      </c>
      <c r="G484" s="52" t="s">
        <v>1737</v>
      </c>
      <c r="H484" s="52" t="s">
        <v>2507</v>
      </c>
      <c r="I484" s="52" t="s">
        <v>1739</v>
      </c>
      <c r="J484" s="52" t="s">
        <v>2508</v>
      </c>
      <c r="K484" s="52" t="s">
        <v>291</v>
      </c>
      <c r="L484" s="52" t="s">
        <v>188</v>
      </c>
      <c r="M484" s="60">
        <v>2</v>
      </c>
      <c r="N484" s="57" t="str">
        <f t="shared" si="35"/>
        <v>都駒場</v>
      </c>
      <c r="O484" s="57"/>
    </row>
    <row r="485" spans="1:15" x14ac:dyDescent="0.2">
      <c r="A485" s="52">
        <f t="shared" si="32"/>
        <v>13719</v>
      </c>
      <c r="B485" s="52">
        <f t="shared" si="33"/>
        <v>1</v>
      </c>
      <c r="C485" s="57">
        <f t="shared" si="34"/>
        <v>37</v>
      </c>
      <c r="D485" s="52">
        <v>13719</v>
      </c>
      <c r="E485" s="52" t="s">
        <v>22</v>
      </c>
      <c r="F485" s="52" t="s">
        <v>997</v>
      </c>
      <c r="G485" s="52" t="s">
        <v>1085</v>
      </c>
      <c r="H485" s="52" t="s">
        <v>1890</v>
      </c>
      <c r="I485" s="52" t="s">
        <v>1625</v>
      </c>
      <c r="J485" s="52" t="s">
        <v>1892</v>
      </c>
      <c r="K485" s="52" t="s">
        <v>291</v>
      </c>
      <c r="L485" s="52" t="s">
        <v>188</v>
      </c>
      <c r="M485" s="60">
        <v>2</v>
      </c>
      <c r="N485" s="57" t="str">
        <f t="shared" si="35"/>
        <v>都駒場</v>
      </c>
      <c r="O485" s="57"/>
    </row>
    <row r="486" spans="1:15" x14ac:dyDescent="0.2">
      <c r="A486" s="52">
        <f t="shared" si="32"/>
        <v>13720</v>
      </c>
      <c r="B486" s="52">
        <f t="shared" si="33"/>
        <v>1</v>
      </c>
      <c r="C486" s="57">
        <f t="shared" si="34"/>
        <v>37</v>
      </c>
      <c r="D486" s="52">
        <v>13720</v>
      </c>
      <c r="E486" s="52" t="s">
        <v>2509</v>
      </c>
      <c r="F486" s="52" t="s">
        <v>2510</v>
      </c>
      <c r="G486" s="52" t="s">
        <v>2511</v>
      </c>
      <c r="H486" s="52" t="s">
        <v>2512</v>
      </c>
      <c r="I486" s="52" t="s">
        <v>2513</v>
      </c>
      <c r="J486" s="52" t="s">
        <v>2514</v>
      </c>
      <c r="K486" s="52" t="s">
        <v>291</v>
      </c>
      <c r="L486" s="52" t="s">
        <v>188</v>
      </c>
      <c r="M486" s="60">
        <v>2</v>
      </c>
      <c r="N486" s="57" t="str">
        <f t="shared" si="35"/>
        <v>都駒場</v>
      </c>
      <c r="O486" s="57"/>
    </row>
    <row r="487" spans="1:15" x14ac:dyDescent="0.2">
      <c r="A487" s="52">
        <f t="shared" si="32"/>
        <v>13721</v>
      </c>
      <c r="B487" s="52">
        <f t="shared" si="33"/>
        <v>1</v>
      </c>
      <c r="C487" s="57">
        <f t="shared" si="34"/>
        <v>37</v>
      </c>
      <c r="D487" s="52">
        <v>13721</v>
      </c>
      <c r="E487" s="52" t="s">
        <v>2515</v>
      </c>
      <c r="F487" s="52" t="s">
        <v>2516</v>
      </c>
      <c r="G487" s="52" t="s">
        <v>2517</v>
      </c>
      <c r="H487" s="52" t="s">
        <v>2518</v>
      </c>
      <c r="I487" s="52" t="s">
        <v>2519</v>
      </c>
      <c r="J487" s="52" t="s">
        <v>2520</v>
      </c>
      <c r="K487" s="52" t="s">
        <v>291</v>
      </c>
      <c r="L487" s="52" t="s">
        <v>188</v>
      </c>
      <c r="M487" s="60">
        <v>2</v>
      </c>
      <c r="N487" s="57" t="str">
        <f t="shared" si="35"/>
        <v>都駒場</v>
      </c>
      <c r="O487" s="57"/>
    </row>
    <row r="488" spans="1:15" x14ac:dyDescent="0.2">
      <c r="A488" s="52">
        <f t="shared" si="32"/>
        <v>13722</v>
      </c>
      <c r="B488" s="52">
        <f t="shared" si="33"/>
        <v>1</v>
      </c>
      <c r="C488" s="57">
        <f t="shared" si="34"/>
        <v>37</v>
      </c>
      <c r="D488" s="52">
        <v>13722</v>
      </c>
      <c r="E488" s="52" t="s">
        <v>922</v>
      </c>
      <c r="F488" s="52" t="s">
        <v>2521</v>
      </c>
      <c r="G488" s="52" t="s">
        <v>2522</v>
      </c>
      <c r="H488" s="52" t="s">
        <v>2523</v>
      </c>
      <c r="I488" s="52" t="s">
        <v>2524</v>
      </c>
      <c r="J488" s="52" t="s">
        <v>2525</v>
      </c>
      <c r="K488" s="52" t="s">
        <v>291</v>
      </c>
      <c r="L488" s="52" t="s">
        <v>189</v>
      </c>
      <c r="M488" s="60">
        <v>2</v>
      </c>
      <c r="N488" s="57" t="str">
        <f t="shared" si="35"/>
        <v>都駒場</v>
      </c>
      <c r="O488" s="57"/>
    </row>
    <row r="489" spans="1:15" x14ac:dyDescent="0.2">
      <c r="A489" s="52">
        <f t="shared" si="32"/>
        <v>13724</v>
      </c>
      <c r="B489" s="52">
        <f t="shared" si="33"/>
        <v>1</v>
      </c>
      <c r="C489" s="57">
        <f t="shared" si="34"/>
        <v>37</v>
      </c>
      <c r="D489" s="52">
        <v>13724</v>
      </c>
      <c r="E489" s="52" t="s">
        <v>2526</v>
      </c>
      <c r="F489" s="52" t="s">
        <v>2527</v>
      </c>
      <c r="G489" s="52" t="s">
        <v>2528</v>
      </c>
      <c r="H489" s="52" t="s">
        <v>2529</v>
      </c>
      <c r="I489" s="52" t="s">
        <v>2530</v>
      </c>
      <c r="J489" s="52" t="s">
        <v>2531</v>
      </c>
      <c r="K489" s="52" t="s">
        <v>291</v>
      </c>
      <c r="L489" s="52" t="s">
        <v>189</v>
      </c>
      <c r="M489" s="60">
        <v>2</v>
      </c>
      <c r="N489" s="57" t="str">
        <f t="shared" si="35"/>
        <v>都駒場</v>
      </c>
    </row>
    <row r="490" spans="1:15" x14ac:dyDescent="0.2">
      <c r="A490" s="52">
        <f t="shared" si="32"/>
        <v>13725</v>
      </c>
      <c r="B490" s="52">
        <f t="shared" si="33"/>
        <v>1</v>
      </c>
      <c r="C490" s="57">
        <f t="shared" si="34"/>
        <v>37</v>
      </c>
      <c r="D490" s="52">
        <v>13725</v>
      </c>
      <c r="E490" s="52" t="s">
        <v>1484</v>
      </c>
      <c r="F490" s="52" t="s">
        <v>449</v>
      </c>
      <c r="G490" s="52" t="s">
        <v>1486</v>
      </c>
      <c r="H490" s="52" t="s">
        <v>1451</v>
      </c>
      <c r="I490" s="52" t="s">
        <v>1488</v>
      </c>
      <c r="J490" s="52" t="s">
        <v>1966</v>
      </c>
      <c r="K490" s="52" t="s">
        <v>291</v>
      </c>
      <c r="L490" s="52" t="s">
        <v>188</v>
      </c>
      <c r="M490" s="60">
        <v>2</v>
      </c>
      <c r="N490" s="57" t="str">
        <f t="shared" si="35"/>
        <v>都駒場</v>
      </c>
    </row>
    <row r="491" spans="1:15" x14ac:dyDescent="0.2">
      <c r="A491" s="52">
        <f t="shared" si="32"/>
        <v>13726</v>
      </c>
      <c r="B491" s="52">
        <f t="shared" si="33"/>
        <v>1</v>
      </c>
      <c r="C491" s="57">
        <f t="shared" si="34"/>
        <v>37</v>
      </c>
      <c r="D491" s="57">
        <v>13726</v>
      </c>
      <c r="E491" s="57" t="s">
        <v>26</v>
      </c>
      <c r="F491" s="57" t="s">
        <v>995</v>
      </c>
      <c r="G491" s="58" t="s">
        <v>1466</v>
      </c>
      <c r="H491" s="58" t="s">
        <v>1921</v>
      </c>
      <c r="I491" s="58" t="s">
        <v>1559</v>
      </c>
      <c r="J491" s="58" t="s">
        <v>1922</v>
      </c>
      <c r="K491" s="57" t="s">
        <v>291</v>
      </c>
      <c r="L491" s="57" t="s">
        <v>188</v>
      </c>
      <c r="M491" s="59">
        <v>2</v>
      </c>
      <c r="N491" s="57" t="str">
        <f t="shared" si="35"/>
        <v>都駒場</v>
      </c>
    </row>
    <row r="492" spans="1:15" x14ac:dyDescent="0.2">
      <c r="A492" s="52">
        <f t="shared" si="32"/>
        <v>13727</v>
      </c>
      <c r="B492" s="52">
        <f t="shared" si="33"/>
        <v>1</v>
      </c>
      <c r="C492" s="57">
        <f t="shared" si="34"/>
        <v>37</v>
      </c>
      <c r="D492" s="57">
        <v>13727</v>
      </c>
      <c r="E492" s="57" t="s">
        <v>2532</v>
      </c>
      <c r="F492" s="57" t="s">
        <v>358</v>
      </c>
      <c r="G492" s="58" t="s">
        <v>2353</v>
      </c>
      <c r="H492" s="58" t="s">
        <v>1921</v>
      </c>
      <c r="I492" s="58" t="s">
        <v>2354</v>
      </c>
      <c r="J492" s="58" t="s">
        <v>1922</v>
      </c>
      <c r="K492" s="57" t="s">
        <v>291</v>
      </c>
      <c r="L492" s="57" t="s">
        <v>188</v>
      </c>
      <c r="M492" s="59">
        <v>2</v>
      </c>
      <c r="N492" s="57" t="str">
        <f t="shared" si="35"/>
        <v>都駒場</v>
      </c>
    </row>
    <row r="493" spans="1:15" x14ac:dyDescent="0.2">
      <c r="A493" s="52">
        <f t="shared" si="32"/>
        <v>13728</v>
      </c>
      <c r="B493" s="52">
        <f t="shared" si="33"/>
        <v>1</v>
      </c>
      <c r="C493" s="57">
        <f t="shared" si="34"/>
        <v>37</v>
      </c>
      <c r="D493" s="57">
        <v>13728</v>
      </c>
      <c r="E493" s="57" t="s">
        <v>28</v>
      </c>
      <c r="F493" s="57" t="s">
        <v>4071</v>
      </c>
      <c r="G493" s="58" t="s">
        <v>1098</v>
      </c>
      <c r="H493" s="58" t="s">
        <v>1040</v>
      </c>
      <c r="I493" s="58" t="s">
        <v>1099</v>
      </c>
      <c r="J493" s="58" t="s">
        <v>2549</v>
      </c>
      <c r="K493" s="57" t="s">
        <v>291</v>
      </c>
      <c r="L493" s="57" t="s">
        <v>189</v>
      </c>
      <c r="M493" s="59">
        <v>1</v>
      </c>
      <c r="N493" s="57" t="str">
        <f t="shared" si="35"/>
        <v>都駒場</v>
      </c>
    </row>
    <row r="494" spans="1:15" x14ac:dyDescent="0.2">
      <c r="A494" s="52">
        <f t="shared" si="32"/>
        <v>13729</v>
      </c>
      <c r="B494" s="52">
        <f t="shared" si="33"/>
        <v>1</v>
      </c>
      <c r="C494" s="57">
        <f t="shared" si="34"/>
        <v>37</v>
      </c>
      <c r="D494" s="57">
        <v>13729</v>
      </c>
      <c r="E494" s="57" t="s">
        <v>456</v>
      </c>
      <c r="F494" s="57" t="s">
        <v>589</v>
      </c>
      <c r="G494" s="58" t="s">
        <v>1737</v>
      </c>
      <c r="H494" s="58" t="s">
        <v>1356</v>
      </c>
      <c r="I494" s="58" t="s">
        <v>1739</v>
      </c>
      <c r="J494" s="58" t="s">
        <v>1358</v>
      </c>
      <c r="K494" s="57" t="s">
        <v>291</v>
      </c>
      <c r="L494" s="57" t="s">
        <v>189</v>
      </c>
      <c r="M494" s="59">
        <v>1</v>
      </c>
      <c r="N494" s="57" t="str">
        <f t="shared" si="35"/>
        <v>都駒場</v>
      </c>
    </row>
    <row r="495" spans="1:15" x14ac:dyDescent="0.2">
      <c r="A495" s="52">
        <f t="shared" si="32"/>
        <v>13730</v>
      </c>
      <c r="B495" s="52">
        <f t="shared" si="33"/>
        <v>1</v>
      </c>
      <c r="C495" s="57">
        <f t="shared" si="34"/>
        <v>37</v>
      </c>
      <c r="D495" s="52">
        <v>13730</v>
      </c>
      <c r="E495" s="52" t="s">
        <v>53</v>
      </c>
      <c r="F495" s="52" t="s">
        <v>884</v>
      </c>
      <c r="G495" s="52" t="s">
        <v>1254</v>
      </c>
      <c r="H495" s="52" t="s">
        <v>1241</v>
      </c>
      <c r="I495" s="52" t="s">
        <v>1255</v>
      </c>
      <c r="J495" s="52" t="s">
        <v>1242</v>
      </c>
      <c r="K495" s="52" t="s">
        <v>291</v>
      </c>
      <c r="L495" s="52" t="s">
        <v>185</v>
      </c>
      <c r="M495" s="60">
        <v>1</v>
      </c>
      <c r="N495" s="57" t="str">
        <f t="shared" si="35"/>
        <v>都駒場</v>
      </c>
      <c r="O495" s="57"/>
    </row>
    <row r="496" spans="1:15" x14ac:dyDescent="0.2">
      <c r="A496" s="52">
        <f t="shared" si="32"/>
        <v>13731</v>
      </c>
      <c r="B496" s="52">
        <f t="shared" si="33"/>
        <v>1</v>
      </c>
      <c r="C496" s="57">
        <f t="shared" si="34"/>
        <v>37</v>
      </c>
      <c r="D496" s="52">
        <v>13731</v>
      </c>
      <c r="E496" s="52" t="s">
        <v>4072</v>
      </c>
      <c r="F496" s="52" t="s">
        <v>393</v>
      </c>
      <c r="G496" s="52" t="s">
        <v>3350</v>
      </c>
      <c r="H496" s="52" t="s">
        <v>1237</v>
      </c>
      <c r="I496" s="52" t="s">
        <v>3352</v>
      </c>
      <c r="J496" s="52" t="s">
        <v>1238</v>
      </c>
      <c r="K496" s="52" t="s">
        <v>291</v>
      </c>
      <c r="L496" s="52" t="s">
        <v>185</v>
      </c>
      <c r="M496" s="60">
        <v>1</v>
      </c>
      <c r="N496" s="57" t="str">
        <f t="shared" si="35"/>
        <v>都駒場</v>
      </c>
      <c r="O496" s="57"/>
    </row>
    <row r="497" spans="1:15" x14ac:dyDescent="0.2">
      <c r="A497" s="52">
        <f t="shared" si="32"/>
        <v>13732</v>
      </c>
      <c r="B497" s="52">
        <f t="shared" si="33"/>
        <v>1</v>
      </c>
      <c r="C497" s="57">
        <f t="shared" si="34"/>
        <v>37</v>
      </c>
      <c r="D497" s="52">
        <v>13732</v>
      </c>
      <c r="E497" s="52" t="s">
        <v>4073</v>
      </c>
      <c r="F497" s="52" t="s">
        <v>4074</v>
      </c>
      <c r="G497" s="52" t="s">
        <v>4075</v>
      </c>
      <c r="H497" s="52" t="s">
        <v>1945</v>
      </c>
      <c r="I497" s="52" t="s">
        <v>4076</v>
      </c>
      <c r="J497" s="52" t="s">
        <v>1946</v>
      </c>
      <c r="K497" s="52" t="s">
        <v>291</v>
      </c>
      <c r="L497" s="52" t="s">
        <v>189</v>
      </c>
      <c r="M497" s="60">
        <v>1</v>
      </c>
      <c r="N497" s="57" t="str">
        <f t="shared" si="35"/>
        <v>都駒場</v>
      </c>
      <c r="O497" s="57"/>
    </row>
    <row r="498" spans="1:15" x14ac:dyDescent="0.2">
      <c r="A498" s="52">
        <f t="shared" si="32"/>
        <v>13733</v>
      </c>
      <c r="B498" s="52">
        <f t="shared" si="33"/>
        <v>1</v>
      </c>
      <c r="C498" s="57">
        <f t="shared" si="34"/>
        <v>37</v>
      </c>
      <c r="D498" s="57">
        <v>13733</v>
      </c>
      <c r="E498" s="57" t="s">
        <v>3076</v>
      </c>
      <c r="F498" s="57" t="s">
        <v>4077</v>
      </c>
      <c r="G498" s="58" t="s">
        <v>3078</v>
      </c>
      <c r="H498" s="58" t="s">
        <v>4078</v>
      </c>
      <c r="I498" s="58" t="s">
        <v>3079</v>
      </c>
      <c r="J498" s="58" t="s">
        <v>4079</v>
      </c>
      <c r="K498" s="57" t="s">
        <v>291</v>
      </c>
      <c r="L498" s="57" t="s">
        <v>189</v>
      </c>
      <c r="M498" s="59">
        <v>1</v>
      </c>
      <c r="N498" s="57" t="str">
        <f t="shared" si="35"/>
        <v>都駒場</v>
      </c>
      <c r="O498" s="57"/>
    </row>
    <row r="499" spans="1:15" x14ac:dyDescent="0.2">
      <c r="A499" s="52">
        <f t="shared" si="32"/>
        <v>13734</v>
      </c>
      <c r="B499" s="52">
        <f t="shared" si="33"/>
        <v>1</v>
      </c>
      <c r="C499" s="57">
        <f t="shared" si="34"/>
        <v>37</v>
      </c>
      <c r="D499" s="57">
        <v>13734</v>
      </c>
      <c r="E499" s="57" t="s">
        <v>4080</v>
      </c>
      <c r="F499" s="57" t="s">
        <v>4081</v>
      </c>
      <c r="G499" s="58" t="s">
        <v>4082</v>
      </c>
      <c r="H499" s="58" t="s">
        <v>3661</v>
      </c>
      <c r="I499" s="58" t="s">
        <v>4083</v>
      </c>
      <c r="J499" s="58" t="s">
        <v>3663</v>
      </c>
      <c r="K499" s="57" t="s">
        <v>291</v>
      </c>
      <c r="L499" s="57" t="s">
        <v>185</v>
      </c>
      <c r="M499" s="59">
        <v>1</v>
      </c>
      <c r="N499" s="57" t="str">
        <f t="shared" si="35"/>
        <v>都駒場</v>
      </c>
      <c r="O499" s="57"/>
    </row>
    <row r="500" spans="1:15" x14ac:dyDescent="0.2">
      <c r="A500" s="52">
        <f t="shared" si="32"/>
        <v>13735</v>
      </c>
      <c r="B500" s="52">
        <f t="shared" si="33"/>
        <v>1</v>
      </c>
      <c r="C500" s="57">
        <f t="shared" si="34"/>
        <v>37</v>
      </c>
      <c r="D500" s="57">
        <v>13735</v>
      </c>
      <c r="E500" s="57" t="s">
        <v>71</v>
      </c>
      <c r="F500" s="57" t="s">
        <v>4084</v>
      </c>
      <c r="G500" s="58" t="s">
        <v>2830</v>
      </c>
      <c r="H500" s="58" t="s">
        <v>1136</v>
      </c>
      <c r="I500" s="58" t="s">
        <v>2831</v>
      </c>
      <c r="J500" s="58" t="s">
        <v>1599</v>
      </c>
      <c r="K500" s="57" t="s">
        <v>291</v>
      </c>
      <c r="L500" s="57" t="s">
        <v>189</v>
      </c>
      <c r="M500" s="59">
        <v>1</v>
      </c>
      <c r="N500" s="57" t="str">
        <f t="shared" si="35"/>
        <v>都駒場</v>
      </c>
      <c r="O500" s="57"/>
    </row>
    <row r="501" spans="1:15" x14ac:dyDescent="0.2">
      <c r="A501" s="52">
        <f t="shared" si="32"/>
        <v>13736</v>
      </c>
      <c r="B501" s="52">
        <f t="shared" si="33"/>
        <v>1</v>
      </c>
      <c r="C501" s="57">
        <f t="shared" si="34"/>
        <v>37</v>
      </c>
      <c r="D501" s="57">
        <v>13736</v>
      </c>
      <c r="E501" s="57" t="s">
        <v>4085</v>
      </c>
      <c r="F501" s="57" t="s">
        <v>1234</v>
      </c>
      <c r="G501" s="58" t="s">
        <v>4086</v>
      </c>
      <c r="H501" s="58" t="s">
        <v>1459</v>
      </c>
      <c r="I501" s="58" t="s">
        <v>4087</v>
      </c>
      <c r="J501" s="58" t="s">
        <v>1461</v>
      </c>
      <c r="K501" s="57" t="s">
        <v>291</v>
      </c>
      <c r="L501" s="57" t="s">
        <v>189</v>
      </c>
      <c r="M501" s="59">
        <v>1</v>
      </c>
      <c r="N501" s="57" t="str">
        <f t="shared" si="35"/>
        <v>都駒場</v>
      </c>
      <c r="O501" s="57"/>
    </row>
    <row r="502" spans="1:15" x14ac:dyDescent="0.2">
      <c r="A502" s="52">
        <f t="shared" si="32"/>
        <v>13737</v>
      </c>
      <c r="B502" s="52">
        <f t="shared" si="33"/>
        <v>1</v>
      </c>
      <c r="C502" s="57">
        <f t="shared" si="34"/>
        <v>37</v>
      </c>
      <c r="D502" s="57">
        <v>13737</v>
      </c>
      <c r="E502" s="57" t="s">
        <v>30</v>
      </c>
      <c r="F502" s="57" t="s">
        <v>4088</v>
      </c>
      <c r="G502" s="58" t="s">
        <v>1096</v>
      </c>
      <c r="H502" s="58" t="s">
        <v>1447</v>
      </c>
      <c r="I502" s="58" t="s">
        <v>1097</v>
      </c>
      <c r="J502" s="58" t="s">
        <v>1448</v>
      </c>
      <c r="K502" s="57" t="s">
        <v>291</v>
      </c>
      <c r="L502" s="57" t="s">
        <v>189</v>
      </c>
      <c r="M502" s="59">
        <v>1</v>
      </c>
      <c r="N502" s="57" t="str">
        <f t="shared" si="35"/>
        <v>都駒場</v>
      </c>
    </row>
    <row r="503" spans="1:15" x14ac:dyDescent="0.2">
      <c r="A503" s="52">
        <f t="shared" si="32"/>
        <v>13738</v>
      </c>
      <c r="B503" s="52">
        <f t="shared" si="33"/>
        <v>1</v>
      </c>
      <c r="C503" s="57">
        <f t="shared" si="34"/>
        <v>37</v>
      </c>
      <c r="D503" s="57">
        <v>13738</v>
      </c>
      <c r="E503" s="57" t="s">
        <v>877</v>
      </c>
      <c r="F503" s="57" t="s">
        <v>878</v>
      </c>
      <c r="G503" s="58" t="s">
        <v>2377</v>
      </c>
      <c r="H503" s="58" t="s">
        <v>1937</v>
      </c>
      <c r="I503" s="58" t="s">
        <v>2378</v>
      </c>
      <c r="J503" s="58" t="s">
        <v>1938</v>
      </c>
      <c r="K503" s="57" t="s">
        <v>291</v>
      </c>
      <c r="L503" s="57" t="s">
        <v>188</v>
      </c>
      <c r="M503" s="59">
        <v>3</v>
      </c>
      <c r="N503" s="57" t="str">
        <f t="shared" si="35"/>
        <v>都駒場</v>
      </c>
    </row>
    <row r="504" spans="1:15" x14ac:dyDescent="0.2">
      <c r="A504" s="52">
        <f t="shared" si="32"/>
        <v>13739</v>
      </c>
      <c r="B504" s="52">
        <f t="shared" si="33"/>
        <v>1</v>
      </c>
      <c r="C504" s="57">
        <f t="shared" si="34"/>
        <v>37</v>
      </c>
      <c r="D504" s="57">
        <v>13739</v>
      </c>
      <c r="E504" s="57" t="s">
        <v>463</v>
      </c>
      <c r="F504" s="57" t="s">
        <v>879</v>
      </c>
      <c r="G504" s="58" t="s">
        <v>2533</v>
      </c>
      <c r="H504" s="58" t="s">
        <v>2534</v>
      </c>
      <c r="I504" s="58" t="s">
        <v>2535</v>
      </c>
      <c r="J504" s="58" t="s">
        <v>2536</v>
      </c>
      <c r="K504" s="57" t="s">
        <v>291</v>
      </c>
      <c r="L504" s="57" t="s">
        <v>188</v>
      </c>
      <c r="M504" s="59">
        <v>3</v>
      </c>
      <c r="N504" s="57" t="str">
        <f t="shared" si="35"/>
        <v>都駒場</v>
      </c>
    </row>
    <row r="505" spans="1:15" x14ac:dyDescent="0.2">
      <c r="A505" s="52">
        <f t="shared" si="32"/>
        <v>13740</v>
      </c>
      <c r="B505" s="52">
        <f t="shared" si="33"/>
        <v>1</v>
      </c>
      <c r="C505" s="57">
        <f t="shared" si="34"/>
        <v>37</v>
      </c>
      <c r="D505" s="57">
        <v>13740</v>
      </c>
      <c r="E505" s="57" t="s">
        <v>880</v>
      </c>
      <c r="F505" s="57" t="s">
        <v>84</v>
      </c>
      <c r="G505" s="58" t="s">
        <v>2537</v>
      </c>
      <c r="H505" s="58" t="s">
        <v>1506</v>
      </c>
      <c r="I505" s="58" t="s">
        <v>2538</v>
      </c>
      <c r="J505" s="58" t="s">
        <v>1508</v>
      </c>
      <c r="K505" s="57" t="s">
        <v>291</v>
      </c>
      <c r="L505" s="57" t="s">
        <v>1044</v>
      </c>
      <c r="M505" s="59">
        <v>3</v>
      </c>
      <c r="N505" s="57" t="str">
        <f t="shared" si="35"/>
        <v>都駒場</v>
      </c>
      <c r="O505" s="57"/>
    </row>
    <row r="506" spans="1:15" x14ac:dyDescent="0.2">
      <c r="A506" s="52">
        <f t="shared" si="32"/>
        <v>13742</v>
      </c>
      <c r="B506" s="52">
        <f t="shared" si="33"/>
        <v>1</v>
      </c>
      <c r="C506" s="57">
        <f t="shared" si="34"/>
        <v>37</v>
      </c>
      <c r="D506" s="57">
        <v>13742</v>
      </c>
      <c r="E506" s="57" t="s">
        <v>881</v>
      </c>
      <c r="F506" s="57" t="s">
        <v>625</v>
      </c>
      <c r="G506" s="58" t="s">
        <v>2539</v>
      </c>
      <c r="H506" s="58" t="s">
        <v>1443</v>
      </c>
      <c r="I506" s="58" t="s">
        <v>2540</v>
      </c>
      <c r="J506" s="58" t="s">
        <v>1445</v>
      </c>
      <c r="K506" s="57" t="s">
        <v>291</v>
      </c>
      <c r="L506" s="57" t="s">
        <v>1044</v>
      </c>
      <c r="M506" s="59">
        <v>3</v>
      </c>
      <c r="N506" s="57" t="str">
        <f t="shared" si="35"/>
        <v>都駒場</v>
      </c>
      <c r="O506" s="57"/>
    </row>
    <row r="507" spans="1:15" x14ac:dyDescent="0.2">
      <c r="A507" s="52">
        <f t="shared" si="32"/>
        <v>13743</v>
      </c>
      <c r="B507" s="52">
        <f t="shared" si="33"/>
        <v>1</v>
      </c>
      <c r="C507" s="57">
        <f t="shared" si="34"/>
        <v>37</v>
      </c>
      <c r="D507" s="57">
        <v>13743</v>
      </c>
      <c r="E507" s="57" t="s">
        <v>443</v>
      </c>
      <c r="F507" s="57" t="s">
        <v>882</v>
      </c>
      <c r="G507" s="58" t="s">
        <v>2541</v>
      </c>
      <c r="H507" s="58" t="s">
        <v>1935</v>
      </c>
      <c r="I507" s="58" t="s">
        <v>2542</v>
      </c>
      <c r="J507" s="58" t="s">
        <v>1936</v>
      </c>
      <c r="K507" s="57" t="s">
        <v>291</v>
      </c>
      <c r="L507" s="57" t="s">
        <v>1044</v>
      </c>
      <c r="M507" s="59">
        <v>3</v>
      </c>
      <c r="N507" s="57" t="str">
        <f t="shared" si="35"/>
        <v>都駒場</v>
      </c>
      <c r="O507" s="57"/>
    </row>
    <row r="508" spans="1:15" x14ac:dyDescent="0.2">
      <c r="A508" s="52">
        <f t="shared" si="32"/>
        <v>13744</v>
      </c>
      <c r="B508" s="52">
        <f t="shared" si="33"/>
        <v>1</v>
      </c>
      <c r="C508" s="57">
        <f t="shared" si="34"/>
        <v>37</v>
      </c>
      <c r="D508" s="57">
        <v>13744</v>
      </c>
      <c r="E508" s="57" t="s">
        <v>671</v>
      </c>
      <c r="F508" s="57" t="s">
        <v>883</v>
      </c>
      <c r="G508" s="58" t="s">
        <v>2543</v>
      </c>
      <c r="H508" s="58" t="s">
        <v>2544</v>
      </c>
      <c r="I508" s="58" t="s">
        <v>2545</v>
      </c>
      <c r="J508" s="58" t="s">
        <v>2546</v>
      </c>
      <c r="K508" s="57" t="s">
        <v>291</v>
      </c>
      <c r="L508" s="57" t="s">
        <v>1044</v>
      </c>
      <c r="M508" s="59">
        <v>3</v>
      </c>
      <c r="N508" s="57" t="str">
        <f t="shared" si="35"/>
        <v>都駒場</v>
      </c>
      <c r="O508" s="57"/>
    </row>
    <row r="509" spans="1:15" x14ac:dyDescent="0.2">
      <c r="A509" s="52">
        <f t="shared" si="32"/>
        <v>13746</v>
      </c>
      <c r="B509" s="52">
        <f t="shared" si="33"/>
        <v>1</v>
      </c>
      <c r="C509" s="57">
        <f t="shared" si="34"/>
        <v>37</v>
      </c>
      <c r="D509" s="57">
        <v>13746</v>
      </c>
      <c r="E509" s="57" t="s">
        <v>30</v>
      </c>
      <c r="F509" s="57" t="s">
        <v>601</v>
      </c>
      <c r="G509" s="58" t="s">
        <v>1096</v>
      </c>
      <c r="H509" s="58" t="s">
        <v>2547</v>
      </c>
      <c r="I509" s="58" t="s">
        <v>1097</v>
      </c>
      <c r="J509" s="58" t="s">
        <v>2548</v>
      </c>
      <c r="K509" s="57" t="s">
        <v>291</v>
      </c>
      <c r="L509" s="57" t="s">
        <v>1044</v>
      </c>
      <c r="M509" s="59">
        <v>3</v>
      </c>
      <c r="N509" s="57" t="str">
        <f t="shared" si="35"/>
        <v>都駒場</v>
      </c>
    </row>
    <row r="510" spans="1:15" x14ac:dyDescent="0.2">
      <c r="A510" s="52">
        <f t="shared" si="32"/>
        <v>13747</v>
      </c>
      <c r="B510" s="52">
        <f t="shared" si="33"/>
        <v>1</v>
      </c>
      <c r="C510" s="57">
        <f t="shared" si="34"/>
        <v>37</v>
      </c>
      <c r="D510" s="57">
        <v>13747</v>
      </c>
      <c r="E510" s="57" t="s">
        <v>4089</v>
      </c>
      <c r="F510" s="57" t="s">
        <v>4090</v>
      </c>
      <c r="G510" s="58" t="s">
        <v>4091</v>
      </c>
      <c r="H510" s="58" t="s">
        <v>1045</v>
      </c>
      <c r="I510" s="58" t="s">
        <v>4092</v>
      </c>
      <c r="J510" s="58" t="s">
        <v>1297</v>
      </c>
      <c r="K510" s="57" t="s">
        <v>291</v>
      </c>
      <c r="L510" s="57" t="s">
        <v>189</v>
      </c>
      <c r="M510" s="59">
        <v>1</v>
      </c>
      <c r="N510" s="57" t="str">
        <f t="shared" si="35"/>
        <v>都駒場</v>
      </c>
    </row>
    <row r="511" spans="1:15" x14ac:dyDescent="0.2">
      <c r="A511" s="52">
        <f t="shared" si="32"/>
        <v>13748</v>
      </c>
      <c r="B511" s="52">
        <f t="shared" si="33"/>
        <v>1</v>
      </c>
      <c r="C511" s="57">
        <f t="shared" si="34"/>
        <v>37</v>
      </c>
      <c r="D511" s="57">
        <v>13748</v>
      </c>
      <c r="E511" s="57" t="s">
        <v>2982</v>
      </c>
      <c r="F511" s="57" t="s">
        <v>4093</v>
      </c>
      <c r="G511" s="58" t="s">
        <v>2983</v>
      </c>
      <c r="H511" s="58" t="s">
        <v>2670</v>
      </c>
      <c r="I511" s="58" t="s">
        <v>2984</v>
      </c>
      <c r="J511" s="58" t="s">
        <v>2671</v>
      </c>
      <c r="K511" s="57" t="s">
        <v>291</v>
      </c>
      <c r="L511" s="57" t="s">
        <v>189</v>
      </c>
      <c r="M511" s="59">
        <v>1</v>
      </c>
      <c r="N511" s="57" t="str">
        <f t="shared" si="35"/>
        <v>都駒場</v>
      </c>
    </row>
    <row r="512" spans="1:15" x14ac:dyDescent="0.2">
      <c r="A512" s="52">
        <f t="shared" si="32"/>
        <v>13749</v>
      </c>
      <c r="B512" s="52">
        <f t="shared" si="33"/>
        <v>1</v>
      </c>
      <c r="C512" s="57">
        <f t="shared" si="34"/>
        <v>37</v>
      </c>
      <c r="D512" s="57">
        <v>13749</v>
      </c>
      <c r="E512" s="57" t="s">
        <v>4094</v>
      </c>
      <c r="F512" s="57" t="s">
        <v>4095</v>
      </c>
      <c r="G512" s="58" t="s">
        <v>4096</v>
      </c>
      <c r="H512" s="58" t="s">
        <v>4097</v>
      </c>
      <c r="I512" s="58" t="s">
        <v>4098</v>
      </c>
      <c r="J512" s="58" t="s">
        <v>4099</v>
      </c>
      <c r="K512" s="57" t="s">
        <v>291</v>
      </c>
      <c r="L512" s="57" t="s">
        <v>189</v>
      </c>
      <c r="M512" s="59">
        <v>1</v>
      </c>
      <c r="N512" s="57" t="str">
        <f t="shared" si="35"/>
        <v>都駒場</v>
      </c>
    </row>
    <row r="513" spans="1:15" x14ac:dyDescent="0.2">
      <c r="A513" s="52">
        <f t="shared" si="32"/>
        <v>13750</v>
      </c>
      <c r="B513" s="52">
        <f t="shared" si="33"/>
        <v>1</v>
      </c>
      <c r="C513" s="57">
        <f t="shared" si="34"/>
        <v>37</v>
      </c>
      <c r="D513" s="52">
        <v>13750</v>
      </c>
      <c r="E513" s="52" t="s">
        <v>4100</v>
      </c>
      <c r="F513" s="52" t="s">
        <v>1198</v>
      </c>
      <c r="G513" s="52" t="s">
        <v>4101</v>
      </c>
      <c r="H513" s="52" t="s">
        <v>1200</v>
      </c>
      <c r="I513" s="52" t="s">
        <v>4102</v>
      </c>
      <c r="J513" s="52" t="s">
        <v>1202</v>
      </c>
      <c r="K513" s="52" t="s">
        <v>291</v>
      </c>
      <c r="L513" s="52" t="s">
        <v>189</v>
      </c>
      <c r="M513" s="60">
        <v>1</v>
      </c>
      <c r="N513" s="57" t="str">
        <f t="shared" si="35"/>
        <v>都駒場</v>
      </c>
    </row>
    <row r="514" spans="1:15" x14ac:dyDescent="0.2">
      <c r="A514" s="52">
        <f t="shared" ref="A514:A577" si="36">D514</f>
        <v>13751</v>
      </c>
      <c r="B514" s="52">
        <f t="shared" ref="B514:B577" si="37">ROUNDDOWN(D514/10000,0)</f>
        <v>1</v>
      </c>
      <c r="C514" s="57">
        <f t="shared" ref="C514:C577" si="38">ROUNDDOWN((D514-B514*10000)/100,0)</f>
        <v>37</v>
      </c>
      <c r="D514" s="52">
        <v>13751</v>
      </c>
      <c r="E514" s="52" t="s">
        <v>4103</v>
      </c>
      <c r="F514" s="52" t="s">
        <v>848</v>
      </c>
      <c r="G514" s="52" t="s">
        <v>4104</v>
      </c>
      <c r="H514" s="52" t="s">
        <v>2298</v>
      </c>
      <c r="I514" s="52" t="s">
        <v>4105</v>
      </c>
      <c r="J514" s="52" t="s">
        <v>2300</v>
      </c>
      <c r="K514" s="52" t="s">
        <v>292</v>
      </c>
      <c r="L514" s="52" t="s">
        <v>189</v>
      </c>
      <c r="M514" s="60">
        <v>1</v>
      </c>
      <c r="N514" s="57" t="str">
        <f t="shared" ref="N514:N577" si="39">VLOOKUP(B514*100+C514,学校,2,0)</f>
        <v>都駒場</v>
      </c>
    </row>
    <row r="515" spans="1:15" x14ac:dyDescent="0.2">
      <c r="A515" s="52">
        <f t="shared" si="36"/>
        <v>13752</v>
      </c>
      <c r="B515" s="52">
        <f t="shared" si="37"/>
        <v>1</v>
      </c>
      <c r="C515" s="57">
        <f t="shared" si="38"/>
        <v>37</v>
      </c>
      <c r="D515" s="52">
        <v>13752</v>
      </c>
      <c r="E515" s="52" t="s">
        <v>675</v>
      </c>
      <c r="F515" s="52" t="s">
        <v>4106</v>
      </c>
      <c r="G515" s="52" t="s">
        <v>3102</v>
      </c>
      <c r="H515" s="52" t="s">
        <v>2184</v>
      </c>
      <c r="I515" s="52" t="s">
        <v>3104</v>
      </c>
      <c r="J515" s="52" t="s">
        <v>2186</v>
      </c>
      <c r="K515" s="52" t="s">
        <v>292</v>
      </c>
      <c r="L515" s="52" t="s">
        <v>189</v>
      </c>
      <c r="M515" s="60">
        <v>1</v>
      </c>
      <c r="N515" s="57" t="str">
        <f t="shared" si="39"/>
        <v>都駒場</v>
      </c>
      <c r="O515" s="57"/>
    </row>
    <row r="516" spans="1:15" x14ac:dyDescent="0.2">
      <c r="A516" s="52">
        <f t="shared" si="36"/>
        <v>13753</v>
      </c>
      <c r="B516" s="52">
        <f t="shared" si="37"/>
        <v>1</v>
      </c>
      <c r="C516" s="57">
        <f t="shared" si="38"/>
        <v>37</v>
      </c>
      <c r="D516" s="52">
        <v>13753</v>
      </c>
      <c r="E516" s="52" t="s">
        <v>4107</v>
      </c>
      <c r="F516" s="52" t="s">
        <v>4108</v>
      </c>
      <c r="G516" s="52" t="s">
        <v>4109</v>
      </c>
      <c r="H516" s="52" t="s">
        <v>2213</v>
      </c>
      <c r="I516" s="52" t="s">
        <v>4110</v>
      </c>
      <c r="J516" s="52" t="s">
        <v>2214</v>
      </c>
      <c r="K516" s="52" t="s">
        <v>292</v>
      </c>
      <c r="L516" s="52" t="s">
        <v>189</v>
      </c>
      <c r="M516" s="60">
        <v>1</v>
      </c>
      <c r="N516" s="57" t="str">
        <f t="shared" si="39"/>
        <v>都駒場</v>
      </c>
      <c r="O516" s="57"/>
    </row>
    <row r="517" spans="1:15" x14ac:dyDescent="0.2">
      <c r="A517" s="52">
        <f t="shared" si="36"/>
        <v>13754</v>
      </c>
      <c r="B517" s="52">
        <f t="shared" si="37"/>
        <v>1</v>
      </c>
      <c r="C517" s="57">
        <f t="shared" si="38"/>
        <v>37</v>
      </c>
      <c r="D517" s="52">
        <v>13754</v>
      </c>
      <c r="E517" s="52" t="s">
        <v>57</v>
      </c>
      <c r="F517" s="52" t="s">
        <v>2081</v>
      </c>
      <c r="G517" s="52" t="s">
        <v>1217</v>
      </c>
      <c r="H517" s="52" t="s">
        <v>1103</v>
      </c>
      <c r="I517" s="52" t="s">
        <v>1219</v>
      </c>
      <c r="J517" s="52" t="s">
        <v>1105</v>
      </c>
      <c r="K517" s="52" t="s">
        <v>292</v>
      </c>
      <c r="L517" s="52" t="s">
        <v>189</v>
      </c>
      <c r="M517" s="60">
        <v>1</v>
      </c>
      <c r="N517" s="57" t="str">
        <f t="shared" si="39"/>
        <v>都駒場</v>
      </c>
      <c r="O517" s="57"/>
    </row>
    <row r="518" spans="1:15" x14ac:dyDescent="0.2">
      <c r="A518" s="52">
        <f t="shared" si="36"/>
        <v>13755</v>
      </c>
      <c r="B518" s="52">
        <f t="shared" si="37"/>
        <v>1</v>
      </c>
      <c r="C518" s="57">
        <f t="shared" si="38"/>
        <v>37</v>
      </c>
      <c r="D518" s="57">
        <v>13755</v>
      </c>
      <c r="E518" s="57" t="s">
        <v>4111</v>
      </c>
      <c r="F518" s="57" t="s">
        <v>4112</v>
      </c>
      <c r="G518" s="58" t="s">
        <v>4113</v>
      </c>
      <c r="H518" s="58" t="s">
        <v>1256</v>
      </c>
      <c r="I518" s="58" t="s">
        <v>4114</v>
      </c>
      <c r="J518" s="58" t="s">
        <v>1257</v>
      </c>
      <c r="K518" s="57" t="s">
        <v>292</v>
      </c>
      <c r="L518" s="57" t="s">
        <v>189</v>
      </c>
      <c r="M518" s="59">
        <v>1</v>
      </c>
      <c r="N518" s="57" t="str">
        <f t="shared" si="39"/>
        <v>都駒場</v>
      </c>
      <c r="O518" s="57"/>
    </row>
    <row r="519" spans="1:15" x14ac:dyDescent="0.2">
      <c r="A519" s="52">
        <f t="shared" si="36"/>
        <v>13756</v>
      </c>
      <c r="B519" s="52">
        <f t="shared" si="37"/>
        <v>1</v>
      </c>
      <c r="C519" s="57">
        <f t="shared" si="38"/>
        <v>37</v>
      </c>
      <c r="D519" s="52">
        <v>13756</v>
      </c>
      <c r="E519" s="52" t="s">
        <v>2938</v>
      </c>
      <c r="F519" s="52" t="s">
        <v>4115</v>
      </c>
      <c r="G519" s="52" t="s">
        <v>2939</v>
      </c>
      <c r="H519" s="52" t="s">
        <v>1396</v>
      </c>
      <c r="I519" s="52" t="s">
        <v>2940</v>
      </c>
      <c r="J519" s="52" t="s">
        <v>1398</v>
      </c>
      <c r="K519" s="52" t="s">
        <v>292</v>
      </c>
      <c r="L519" s="52" t="s">
        <v>189</v>
      </c>
      <c r="M519" s="60">
        <v>1</v>
      </c>
      <c r="N519" s="57" t="str">
        <f t="shared" si="39"/>
        <v>都駒場</v>
      </c>
      <c r="O519" s="57"/>
    </row>
    <row r="520" spans="1:15" x14ac:dyDescent="0.2">
      <c r="A520" s="52">
        <f t="shared" si="36"/>
        <v>13757</v>
      </c>
      <c r="B520" s="52">
        <f t="shared" si="37"/>
        <v>1</v>
      </c>
      <c r="C520" s="57">
        <f t="shared" si="38"/>
        <v>37</v>
      </c>
      <c r="D520" s="52">
        <v>13757</v>
      </c>
      <c r="E520" s="52" t="s">
        <v>57</v>
      </c>
      <c r="F520" s="52" t="s">
        <v>592</v>
      </c>
      <c r="G520" s="52" t="s">
        <v>1217</v>
      </c>
      <c r="H520" s="52" t="s">
        <v>1241</v>
      </c>
      <c r="I520" s="52" t="s">
        <v>1219</v>
      </c>
      <c r="J520" s="52" t="s">
        <v>1242</v>
      </c>
      <c r="K520" s="52" t="s">
        <v>292</v>
      </c>
      <c r="L520" s="52" t="s">
        <v>188</v>
      </c>
      <c r="M520" s="60">
        <v>3</v>
      </c>
      <c r="N520" s="57" t="str">
        <f t="shared" si="39"/>
        <v>都駒場</v>
      </c>
      <c r="O520" s="57"/>
    </row>
    <row r="521" spans="1:15" x14ac:dyDescent="0.2">
      <c r="A521" s="52">
        <f t="shared" si="36"/>
        <v>13758</v>
      </c>
      <c r="B521" s="52">
        <f t="shared" si="37"/>
        <v>1</v>
      </c>
      <c r="C521" s="57">
        <f t="shared" si="38"/>
        <v>37</v>
      </c>
      <c r="D521" s="52">
        <v>13758</v>
      </c>
      <c r="E521" s="52" t="s">
        <v>885</v>
      </c>
      <c r="F521" s="52" t="s">
        <v>886</v>
      </c>
      <c r="G521" s="52" t="s">
        <v>2551</v>
      </c>
      <c r="H521" s="52" t="s">
        <v>1791</v>
      </c>
      <c r="I521" s="52" t="s">
        <v>2552</v>
      </c>
      <c r="J521" s="52" t="s">
        <v>1886</v>
      </c>
      <c r="K521" s="52" t="s">
        <v>292</v>
      </c>
      <c r="L521" s="52" t="s">
        <v>1044</v>
      </c>
      <c r="M521" s="60">
        <v>3</v>
      </c>
      <c r="N521" s="57" t="str">
        <f t="shared" si="39"/>
        <v>都駒場</v>
      </c>
      <c r="O521" s="57"/>
    </row>
    <row r="522" spans="1:15" x14ac:dyDescent="0.2">
      <c r="A522" s="52">
        <f t="shared" si="36"/>
        <v>13759</v>
      </c>
      <c r="B522" s="52">
        <f t="shared" si="37"/>
        <v>1</v>
      </c>
      <c r="C522" s="57">
        <f t="shared" si="38"/>
        <v>37</v>
      </c>
      <c r="D522" s="52">
        <v>13759</v>
      </c>
      <c r="E522" s="52" t="s">
        <v>24</v>
      </c>
      <c r="F522" s="52" t="s">
        <v>887</v>
      </c>
      <c r="G522" s="52" t="s">
        <v>2553</v>
      </c>
      <c r="H522" s="52" t="s">
        <v>2126</v>
      </c>
      <c r="I522" s="52" t="s">
        <v>2554</v>
      </c>
      <c r="J522" s="52" t="s">
        <v>2127</v>
      </c>
      <c r="K522" s="52" t="s">
        <v>292</v>
      </c>
      <c r="L522" s="52" t="s">
        <v>1044</v>
      </c>
      <c r="M522" s="60">
        <v>3</v>
      </c>
      <c r="N522" s="57" t="str">
        <f t="shared" si="39"/>
        <v>都駒場</v>
      </c>
    </row>
    <row r="523" spans="1:15" x14ac:dyDescent="0.2">
      <c r="A523" s="52">
        <f t="shared" si="36"/>
        <v>13760</v>
      </c>
      <c r="B523" s="52">
        <f t="shared" si="37"/>
        <v>1</v>
      </c>
      <c r="C523" s="57">
        <f t="shared" si="38"/>
        <v>37</v>
      </c>
      <c r="D523" s="52">
        <v>13760</v>
      </c>
      <c r="E523" s="52" t="s">
        <v>612</v>
      </c>
      <c r="F523" s="52" t="s">
        <v>888</v>
      </c>
      <c r="G523" s="52" t="s">
        <v>2368</v>
      </c>
      <c r="H523" s="52" t="s">
        <v>2555</v>
      </c>
      <c r="I523" s="52" t="s">
        <v>2370</v>
      </c>
      <c r="J523" s="52" t="s">
        <v>2556</v>
      </c>
      <c r="K523" s="52" t="s">
        <v>292</v>
      </c>
      <c r="L523" s="52" t="s">
        <v>1044</v>
      </c>
      <c r="M523" s="60">
        <v>3</v>
      </c>
      <c r="N523" s="57" t="str">
        <f t="shared" si="39"/>
        <v>都駒場</v>
      </c>
      <c r="O523" s="57"/>
    </row>
    <row r="524" spans="1:15" x14ac:dyDescent="0.2">
      <c r="A524" s="52">
        <f t="shared" si="36"/>
        <v>13762</v>
      </c>
      <c r="B524" s="52">
        <f t="shared" si="37"/>
        <v>1</v>
      </c>
      <c r="C524" s="57">
        <f t="shared" si="38"/>
        <v>37</v>
      </c>
      <c r="D524" s="57">
        <v>13762</v>
      </c>
      <c r="E524" s="57" t="s">
        <v>52</v>
      </c>
      <c r="F524" s="57" t="s">
        <v>869</v>
      </c>
      <c r="G524" s="58" t="s">
        <v>1857</v>
      </c>
      <c r="H524" s="58" t="s">
        <v>1179</v>
      </c>
      <c r="I524" s="58" t="s">
        <v>1858</v>
      </c>
      <c r="J524" s="58" t="s">
        <v>1181</v>
      </c>
      <c r="K524" s="57" t="s">
        <v>292</v>
      </c>
      <c r="L524" s="57" t="s">
        <v>1044</v>
      </c>
      <c r="M524" s="59">
        <v>3</v>
      </c>
      <c r="N524" s="57" t="str">
        <f t="shared" si="39"/>
        <v>都駒場</v>
      </c>
      <c r="O524" s="57"/>
    </row>
    <row r="525" spans="1:15" x14ac:dyDescent="0.2">
      <c r="A525" s="52">
        <f t="shared" si="36"/>
        <v>13763</v>
      </c>
      <c r="B525" s="52">
        <f t="shared" si="37"/>
        <v>1</v>
      </c>
      <c r="C525" s="57">
        <f t="shared" si="38"/>
        <v>37</v>
      </c>
      <c r="D525" s="52">
        <v>13763</v>
      </c>
      <c r="E525" s="52" t="s">
        <v>125</v>
      </c>
      <c r="F525" s="52" t="s">
        <v>610</v>
      </c>
      <c r="G525" s="52" t="s">
        <v>1158</v>
      </c>
      <c r="H525" s="52" t="s">
        <v>1075</v>
      </c>
      <c r="I525" s="52" t="s">
        <v>1159</v>
      </c>
      <c r="J525" s="52" t="s">
        <v>1077</v>
      </c>
      <c r="K525" s="52" t="s">
        <v>292</v>
      </c>
      <c r="L525" s="52" t="s">
        <v>1044</v>
      </c>
      <c r="M525" s="60">
        <v>3</v>
      </c>
      <c r="N525" s="57" t="str">
        <f t="shared" si="39"/>
        <v>都駒場</v>
      </c>
      <c r="O525" s="57"/>
    </row>
    <row r="526" spans="1:15" x14ac:dyDescent="0.2">
      <c r="A526" s="52">
        <f t="shared" si="36"/>
        <v>13764</v>
      </c>
      <c r="B526" s="52">
        <f t="shared" si="37"/>
        <v>1</v>
      </c>
      <c r="C526" s="57">
        <f t="shared" si="38"/>
        <v>37</v>
      </c>
      <c r="D526" s="57">
        <v>13764</v>
      </c>
      <c r="E526" s="57" t="s">
        <v>453</v>
      </c>
      <c r="F526" s="57" t="s">
        <v>889</v>
      </c>
      <c r="G526" s="58" t="s">
        <v>1059</v>
      </c>
      <c r="H526" s="58" t="s">
        <v>1935</v>
      </c>
      <c r="I526" s="58" t="s">
        <v>1060</v>
      </c>
      <c r="J526" s="58" t="s">
        <v>1936</v>
      </c>
      <c r="K526" s="57" t="s">
        <v>292</v>
      </c>
      <c r="L526" s="57" t="s">
        <v>188</v>
      </c>
      <c r="M526" s="59">
        <v>3</v>
      </c>
      <c r="N526" s="57" t="str">
        <f t="shared" si="39"/>
        <v>都駒場</v>
      </c>
      <c r="O526" s="57"/>
    </row>
    <row r="527" spans="1:15" x14ac:dyDescent="0.2">
      <c r="A527" s="52">
        <f t="shared" si="36"/>
        <v>13765</v>
      </c>
      <c r="B527" s="52">
        <f t="shared" si="37"/>
        <v>1</v>
      </c>
      <c r="C527" s="57">
        <f t="shared" si="38"/>
        <v>37</v>
      </c>
      <c r="D527" s="57">
        <v>13765</v>
      </c>
      <c r="E527" s="57" t="s">
        <v>890</v>
      </c>
      <c r="F527" s="57" t="s">
        <v>891</v>
      </c>
      <c r="G527" s="58" t="s">
        <v>2557</v>
      </c>
      <c r="H527" s="58" t="s">
        <v>1833</v>
      </c>
      <c r="I527" s="58" t="s">
        <v>2558</v>
      </c>
      <c r="J527" s="58" t="s">
        <v>1835</v>
      </c>
      <c r="K527" s="57" t="s">
        <v>292</v>
      </c>
      <c r="L527" s="57" t="s">
        <v>1044</v>
      </c>
      <c r="M527" s="59">
        <v>3</v>
      </c>
      <c r="N527" s="57" t="str">
        <f t="shared" si="39"/>
        <v>都駒場</v>
      </c>
      <c r="O527" s="57"/>
    </row>
    <row r="528" spans="1:15" x14ac:dyDescent="0.2">
      <c r="A528" s="52">
        <f t="shared" si="36"/>
        <v>13766</v>
      </c>
      <c r="B528" s="52">
        <f t="shared" si="37"/>
        <v>1</v>
      </c>
      <c r="C528" s="57">
        <f t="shared" si="38"/>
        <v>37</v>
      </c>
      <c r="D528" s="57">
        <v>13766</v>
      </c>
      <c r="E528" s="57" t="s">
        <v>4116</v>
      </c>
      <c r="F528" s="57" t="s">
        <v>2464</v>
      </c>
      <c r="G528" s="58" t="s">
        <v>4117</v>
      </c>
      <c r="H528" s="58" t="s">
        <v>2268</v>
      </c>
      <c r="I528" s="58" t="s">
        <v>4118</v>
      </c>
      <c r="J528" s="58" t="s">
        <v>2270</v>
      </c>
      <c r="K528" s="57" t="s">
        <v>292</v>
      </c>
      <c r="L528" s="57" t="s">
        <v>189</v>
      </c>
      <c r="M528" s="59">
        <v>1</v>
      </c>
      <c r="N528" s="57" t="str">
        <f t="shared" si="39"/>
        <v>都駒場</v>
      </c>
    </row>
    <row r="529" spans="1:15" x14ac:dyDescent="0.2">
      <c r="A529" s="52">
        <f t="shared" si="36"/>
        <v>13767</v>
      </c>
      <c r="B529" s="52">
        <f t="shared" si="37"/>
        <v>1</v>
      </c>
      <c r="C529" s="57">
        <f t="shared" si="38"/>
        <v>37</v>
      </c>
      <c r="D529" s="57">
        <v>13767</v>
      </c>
      <c r="E529" s="57" t="s">
        <v>389</v>
      </c>
      <c r="F529" s="57" t="s">
        <v>788</v>
      </c>
      <c r="G529" s="58" t="s">
        <v>1132</v>
      </c>
      <c r="H529" s="58" t="s">
        <v>2020</v>
      </c>
      <c r="I529" s="58" t="s">
        <v>1134</v>
      </c>
      <c r="J529" s="58" t="s">
        <v>2021</v>
      </c>
      <c r="K529" s="57" t="s">
        <v>292</v>
      </c>
      <c r="L529" s="57" t="s">
        <v>189</v>
      </c>
      <c r="M529" s="59">
        <v>1</v>
      </c>
      <c r="N529" s="57" t="str">
        <f t="shared" si="39"/>
        <v>都駒場</v>
      </c>
    </row>
    <row r="530" spans="1:15" x14ac:dyDescent="0.2">
      <c r="A530" s="52">
        <f t="shared" si="36"/>
        <v>13768</v>
      </c>
      <c r="B530" s="52">
        <f t="shared" si="37"/>
        <v>1</v>
      </c>
      <c r="C530" s="57">
        <f t="shared" si="38"/>
        <v>37</v>
      </c>
      <c r="D530" s="57">
        <v>13768</v>
      </c>
      <c r="E530" s="57" t="s">
        <v>4119</v>
      </c>
      <c r="F530" s="57" t="s">
        <v>4120</v>
      </c>
      <c r="G530" s="58" t="s">
        <v>4121</v>
      </c>
      <c r="H530" s="58" t="s">
        <v>4122</v>
      </c>
      <c r="I530" s="58" t="s">
        <v>4123</v>
      </c>
      <c r="J530" s="58" t="s">
        <v>4124</v>
      </c>
      <c r="K530" s="57" t="s">
        <v>292</v>
      </c>
      <c r="L530" s="57" t="s">
        <v>189</v>
      </c>
      <c r="M530" s="59">
        <v>1</v>
      </c>
      <c r="N530" s="57" t="str">
        <f t="shared" si="39"/>
        <v>都駒場</v>
      </c>
      <c r="O530" s="57"/>
    </row>
    <row r="531" spans="1:15" x14ac:dyDescent="0.2">
      <c r="A531" s="52">
        <f t="shared" si="36"/>
        <v>13777</v>
      </c>
      <c r="B531" s="52">
        <f t="shared" si="37"/>
        <v>1</v>
      </c>
      <c r="C531" s="57">
        <f t="shared" si="38"/>
        <v>37</v>
      </c>
      <c r="D531" s="57">
        <v>13777</v>
      </c>
      <c r="E531" s="57" t="s">
        <v>892</v>
      </c>
      <c r="F531" s="57" t="s">
        <v>893</v>
      </c>
      <c r="G531" s="58" t="s">
        <v>2561</v>
      </c>
      <c r="H531" s="58" t="s">
        <v>2562</v>
      </c>
      <c r="I531" s="58" t="s">
        <v>2563</v>
      </c>
      <c r="J531" s="58" t="s">
        <v>2564</v>
      </c>
      <c r="K531" s="57" t="s">
        <v>292</v>
      </c>
      <c r="L531" s="57" t="s">
        <v>1044</v>
      </c>
      <c r="M531" s="59">
        <v>3</v>
      </c>
      <c r="N531" s="57" t="str">
        <f t="shared" si="39"/>
        <v>都駒場</v>
      </c>
      <c r="O531" s="57"/>
    </row>
    <row r="532" spans="1:15" x14ac:dyDescent="0.2">
      <c r="A532" s="52">
        <f t="shared" si="36"/>
        <v>13784</v>
      </c>
      <c r="B532" s="52">
        <f t="shared" si="37"/>
        <v>1</v>
      </c>
      <c r="C532" s="57">
        <f t="shared" si="38"/>
        <v>37</v>
      </c>
      <c r="D532" s="52">
        <v>13784</v>
      </c>
      <c r="E532" s="52" t="s">
        <v>60</v>
      </c>
      <c r="F532" s="52" t="s">
        <v>894</v>
      </c>
      <c r="G532" s="52" t="s">
        <v>1328</v>
      </c>
      <c r="H532" s="52" t="s">
        <v>2247</v>
      </c>
      <c r="I532" s="52" t="s">
        <v>1330</v>
      </c>
      <c r="J532" s="52" t="s">
        <v>2248</v>
      </c>
      <c r="K532" s="52" t="s">
        <v>292</v>
      </c>
      <c r="L532" s="52" t="s">
        <v>1044</v>
      </c>
      <c r="M532" s="60">
        <v>3</v>
      </c>
      <c r="N532" s="57" t="str">
        <f t="shared" si="39"/>
        <v>都駒場</v>
      </c>
      <c r="O532" s="57"/>
    </row>
    <row r="533" spans="1:15" x14ac:dyDescent="0.2">
      <c r="A533" s="52">
        <f t="shared" si="36"/>
        <v>13785</v>
      </c>
      <c r="B533" s="52">
        <f t="shared" si="37"/>
        <v>1</v>
      </c>
      <c r="C533" s="57">
        <f t="shared" si="38"/>
        <v>37</v>
      </c>
      <c r="D533" s="52">
        <v>13785</v>
      </c>
      <c r="E533" s="52" t="s">
        <v>494</v>
      </c>
      <c r="F533" s="52" t="s">
        <v>2565</v>
      </c>
      <c r="G533" s="52" t="s">
        <v>2408</v>
      </c>
      <c r="H533" s="52" t="s">
        <v>2566</v>
      </c>
      <c r="I533" s="52" t="s">
        <v>2409</v>
      </c>
      <c r="J533" s="52" t="s">
        <v>2567</v>
      </c>
      <c r="K533" s="52" t="s">
        <v>292</v>
      </c>
      <c r="L533" s="52" t="s">
        <v>188</v>
      </c>
      <c r="M533" s="60">
        <v>2</v>
      </c>
      <c r="N533" s="57" t="str">
        <f t="shared" si="39"/>
        <v>都駒場</v>
      </c>
    </row>
    <row r="534" spans="1:15" x14ac:dyDescent="0.2">
      <c r="A534" s="52">
        <f t="shared" si="36"/>
        <v>13786</v>
      </c>
      <c r="B534" s="52">
        <f t="shared" si="37"/>
        <v>1</v>
      </c>
      <c r="C534" s="57">
        <f t="shared" si="38"/>
        <v>37</v>
      </c>
      <c r="D534" s="52">
        <v>13786</v>
      </c>
      <c r="E534" s="52" t="s">
        <v>115</v>
      </c>
      <c r="F534" s="52" t="s">
        <v>773</v>
      </c>
      <c r="G534" s="52" t="s">
        <v>1139</v>
      </c>
      <c r="H534" s="52" t="s">
        <v>2568</v>
      </c>
      <c r="I534" s="52" t="s">
        <v>1141</v>
      </c>
      <c r="J534" s="52" t="s">
        <v>2569</v>
      </c>
      <c r="K534" s="52" t="s">
        <v>292</v>
      </c>
      <c r="L534" s="52" t="s">
        <v>188</v>
      </c>
      <c r="M534" s="60">
        <v>2</v>
      </c>
      <c r="N534" s="57" t="str">
        <f t="shared" si="39"/>
        <v>都駒場</v>
      </c>
    </row>
    <row r="535" spans="1:15" x14ac:dyDescent="0.2">
      <c r="A535" s="52">
        <f t="shared" si="36"/>
        <v>13787</v>
      </c>
      <c r="B535" s="52">
        <f t="shared" si="37"/>
        <v>1</v>
      </c>
      <c r="C535" s="57">
        <f t="shared" si="38"/>
        <v>37</v>
      </c>
      <c r="D535" s="57">
        <v>13787</v>
      </c>
      <c r="E535" s="57" t="s">
        <v>117</v>
      </c>
      <c r="F535" s="57" t="s">
        <v>2570</v>
      </c>
      <c r="G535" s="58" t="s">
        <v>1212</v>
      </c>
      <c r="H535" s="58" t="s">
        <v>2271</v>
      </c>
      <c r="I535" s="58" t="s">
        <v>1214</v>
      </c>
      <c r="J535" s="58" t="s">
        <v>2272</v>
      </c>
      <c r="K535" s="57" t="s">
        <v>292</v>
      </c>
      <c r="L535" s="57" t="s">
        <v>188</v>
      </c>
      <c r="M535" s="59">
        <v>2</v>
      </c>
      <c r="N535" s="57" t="str">
        <f t="shared" si="39"/>
        <v>都駒場</v>
      </c>
    </row>
    <row r="536" spans="1:15" x14ac:dyDescent="0.2">
      <c r="A536" s="52">
        <f t="shared" si="36"/>
        <v>13788</v>
      </c>
      <c r="B536" s="52">
        <f t="shared" si="37"/>
        <v>1</v>
      </c>
      <c r="C536" s="57">
        <f t="shared" si="38"/>
        <v>37</v>
      </c>
      <c r="D536" s="52">
        <v>13788</v>
      </c>
      <c r="E536" s="52" t="s">
        <v>40</v>
      </c>
      <c r="F536" s="52" t="s">
        <v>472</v>
      </c>
      <c r="G536" s="52" t="s">
        <v>1719</v>
      </c>
      <c r="H536" s="52" t="s">
        <v>1935</v>
      </c>
      <c r="I536" s="52" t="s">
        <v>1721</v>
      </c>
      <c r="J536" s="52" t="s">
        <v>1936</v>
      </c>
      <c r="K536" s="52" t="s">
        <v>292</v>
      </c>
      <c r="L536" s="52" t="s">
        <v>188</v>
      </c>
      <c r="M536" s="60">
        <v>2</v>
      </c>
      <c r="N536" s="57" t="str">
        <f t="shared" si="39"/>
        <v>都駒場</v>
      </c>
      <c r="O536" s="57"/>
    </row>
    <row r="537" spans="1:15" x14ac:dyDescent="0.2">
      <c r="A537" s="52">
        <f t="shared" si="36"/>
        <v>13789</v>
      </c>
      <c r="B537" s="52">
        <f t="shared" si="37"/>
        <v>1</v>
      </c>
      <c r="C537" s="57">
        <f t="shared" si="38"/>
        <v>37</v>
      </c>
      <c r="D537" s="52">
        <v>13789</v>
      </c>
      <c r="E537" s="52" t="s">
        <v>2571</v>
      </c>
      <c r="F537" s="52" t="s">
        <v>2572</v>
      </c>
      <c r="G537" s="52" t="s">
        <v>2573</v>
      </c>
      <c r="H537" s="52" t="s">
        <v>2292</v>
      </c>
      <c r="I537" s="52" t="s">
        <v>2574</v>
      </c>
      <c r="J537" s="52" t="s">
        <v>2294</v>
      </c>
      <c r="K537" s="52" t="s">
        <v>292</v>
      </c>
      <c r="L537" s="52" t="s">
        <v>188</v>
      </c>
      <c r="M537" s="60">
        <v>2</v>
      </c>
      <c r="N537" s="57" t="str">
        <f t="shared" si="39"/>
        <v>都駒場</v>
      </c>
    </row>
    <row r="538" spans="1:15" x14ac:dyDescent="0.2">
      <c r="A538" s="52">
        <f t="shared" si="36"/>
        <v>13790</v>
      </c>
      <c r="B538" s="52">
        <f t="shared" si="37"/>
        <v>1</v>
      </c>
      <c r="C538" s="57">
        <f t="shared" si="38"/>
        <v>37</v>
      </c>
      <c r="D538" s="57">
        <v>13790</v>
      </c>
      <c r="E538" s="57" t="s">
        <v>2575</v>
      </c>
      <c r="F538" s="57" t="s">
        <v>2576</v>
      </c>
      <c r="G538" s="58" t="s">
        <v>2577</v>
      </c>
      <c r="H538" s="58" t="s">
        <v>1146</v>
      </c>
      <c r="I538" s="58" t="s">
        <v>2578</v>
      </c>
      <c r="J538" s="58" t="s">
        <v>1147</v>
      </c>
      <c r="K538" s="57" t="s">
        <v>292</v>
      </c>
      <c r="L538" s="57" t="s">
        <v>188</v>
      </c>
      <c r="M538" s="59">
        <v>2</v>
      </c>
      <c r="N538" s="57" t="str">
        <f t="shared" si="39"/>
        <v>都駒場</v>
      </c>
      <c r="O538" s="57"/>
    </row>
    <row r="539" spans="1:15" x14ac:dyDescent="0.2">
      <c r="A539" s="52">
        <f t="shared" si="36"/>
        <v>13791</v>
      </c>
      <c r="B539" s="52">
        <f t="shared" si="37"/>
        <v>1</v>
      </c>
      <c r="C539" s="57">
        <f t="shared" si="38"/>
        <v>37</v>
      </c>
      <c r="D539" s="52">
        <v>13791</v>
      </c>
      <c r="E539" s="52" t="s">
        <v>82</v>
      </c>
      <c r="F539" s="52" t="s">
        <v>2579</v>
      </c>
      <c r="G539" s="52" t="s">
        <v>1217</v>
      </c>
      <c r="H539" s="52" t="s">
        <v>2562</v>
      </c>
      <c r="I539" s="52" t="s">
        <v>1219</v>
      </c>
      <c r="J539" s="52" t="s">
        <v>2564</v>
      </c>
      <c r="K539" s="52" t="s">
        <v>292</v>
      </c>
      <c r="L539" s="52" t="s">
        <v>188</v>
      </c>
      <c r="M539" s="60">
        <v>2</v>
      </c>
      <c r="N539" s="57" t="str">
        <f t="shared" si="39"/>
        <v>都駒場</v>
      </c>
    </row>
    <row r="540" spans="1:15" x14ac:dyDescent="0.2">
      <c r="A540" s="52">
        <f t="shared" si="36"/>
        <v>13792</v>
      </c>
      <c r="B540" s="52">
        <f t="shared" si="37"/>
        <v>1</v>
      </c>
      <c r="C540" s="57">
        <f t="shared" si="38"/>
        <v>37</v>
      </c>
      <c r="D540" s="52">
        <v>13792</v>
      </c>
      <c r="E540" s="52" t="s">
        <v>2580</v>
      </c>
      <c r="F540" s="52" t="s">
        <v>2581</v>
      </c>
      <c r="G540" s="52" t="s">
        <v>2582</v>
      </c>
      <c r="H540" s="52" t="s">
        <v>2583</v>
      </c>
      <c r="I540" s="52" t="s">
        <v>2584</v>
      </c>
      <c r="J540" s="52" t="s">
        <v>2585</v>
      </c>
      <c r="K540" s="52" t="s">
        <v>292</v>
      </c>
      <c r="L540" s="52" t="s">
        <v>189</v>
      </c>
      <c r="M540" s="60">
        <v>2</v>
      </c>
      <c r="N540" s="57" t="str">
        <f t="shared" si="39"/>
        <v>都駒場</v>
      </c>
    </row>
    <row r="541" spans="1:15" x14ac:dyDescent="0.2">
      <c r="A541" s="52">
        <f t="shared" si="36"/>
        <v>13793</v>
      </c>
      <c r="B541" s="52">
        <f t="shared" si="37"/>
        <v>1</v>
      </c>
      <c r="C541" s="57">
        <f t="shared" si="38"/>
        <v>37</v>
      </c>
      <c r="D541" s="52">
        <v>13793</v>
      </c>
      <c r="E541" s="52" t="s">
        <v>2586</v>
      </c>
      <c r="F541" s="52" t="s">
        <v>608</v>
      </c>
      <c r="G541" s="52" t="s">
        <v>2587</v>
      </c>
      <c r="H541" s="52" t="s">
        <v>2588</v>
      </c>
      <c r="I541" s="52" t="s">
        <v>2589</v>
      </c>
      <c r="J541" s="52" t="s">
        <v>2590</v>
      </c>
      <c r="K541" s="52" t="s">
        <v>292</v>
      </c>
      <c r="L541" s="52" t="s">
        <v>189</v>
      </c>
      <c r="M541" s="60">
        <v>2</v>
      </c>
      <c r="N541" s="57" t="str">
        <f t="shared" si="39"/>
        <v>都駒場</v>
      </c>
    </row>
    <row r="542" spans="1:15" x14ac:dyDescent="0.2">
      <c r="A542" s="52">
        <f t="shared" si="36"/>
        <v>13794</v>
      </c>
      <c r="B542" s="52">
        <f t="shared" si="37"/>
        <v>1</v>
      </c>
      <c r="C542" s="57">
        <f t="shared" si="38"/>
        <v>37</v>
      </c>
      <c r="D542" s="52">
        <v>13794</v>
      </c>
      <c r="E542" s="52" t="s">
        <v>2591</v>
      </c>
      <c r="F542" s="52" t="s">
        <v>2592</v>
      </c>
      <c r="G542" s="52" t="s">
        <v>2593</v>
      </c>
      <c r="H542" s="52" t="s">
        <v>2594</v>
      </c>
      <c r="I542" s="52" t="s">
        <v>2595</v>
      </c>
      <c r="J542" s="52" t="s">
        <v>2596</v>
      </c>
      <c r="K542" s="52" t="s">
        <v>292</v>
      </c>
      <c r="L542" s="52" t="s">
        <v>188</v>
      </c>
      <c r="M542" s="60">
        <v>2</v>
      </c>
      <c r="N542" s="57" t="str">
        <f t="shared" si="39"/>
        <v>都駒場</v>
      </c>
    </row>
    <row r="543" spans="1:15" x14ac:dyDescent="0.2">
      <c r="A543" s="52">
        <f t="shared" si="36"/>
        <v>13795</v>
      </c>
      <c r="B543" s="52">
        <f t="shared" si="37"/>
        <v>1</v>
      </c>
      <c r="C543" s="57">
        <f t="shared" si="38"/>
        <v>37</v>
      </c>
      <c r="D543" s="52">
        <v>13795</v>
      </c>
      <c r="E543" s="52" t="s">
        <v>2597</v>
      </c>
      <c r="F543" s="52" t="s">
        <v>2598</v>
      </c>
      <c r="G543" s="52" t="s">
        <v>1909</v>
      </c>
      <c r="H543" s="52" t="s">
        <v>2599</v>
      </c>
      <c r="I543" s="52" t="s">
        <v>1910</v>
      </c>
      <c r="J543" s="52" t="s">
        <v>2600</v>
      </c>
      <c r="K543" s="52" t="s">
        <v>292</v>
      </c>
      <c r="L543" s="52" t="s">
        <v>188</v>
      </c>
      <c r="M543" s="60">
        <v>2</v>
      </c>
      <c r="N543" s="57" t="str">
        <f t="shared" si="39"/>
        <v>都駒場</v>
      </c>
    </row>
    <row r="544" spans="1:15" x14ac:dyDescent="0.2">
      <c r="A544" s="52">
        <f t="shared" si="36"/>
        <v>13796</v>
      </c>
      <c r="B544" s="52">
        <f t="shared" si="37"/>
        <v>1</v>
      </c>
      <c r="C544" s="57">
        <f t="shared" si="38"/>
        <v>37</v>
      </c>
      <c r="D544" s="57">
        <v>13796</v>
      </c>
      <c r="E544" s="57" t="s">
        <v>2601</v>
      </c>
      <c r="F544" s="57" t="s">
        <v>599</v>
      </c>
      <c r="G544" s="58" t="s">
        <v>2602</v>
      </c>
      <c r="H544" s="58" t="s">
        <v>1356</v>
      </c>
      <c r="I544" s="58" t="s">
        <v>2603</v>
      </c>
      <c r="J544" s="58" t="s">
        <v>1358</v>
      </c>
      <c r="K544" s="57" t="s">
        <v>292</v>
      </c>
      <c r="L544" s="57" t="s">
        <v>188</v>
      </c>
      <c r="M544" s="59">
        <v>2</v>
      </c>
      <c r="N544" s="57" t="str">
        <f t="shared" si="39"/>
        <v>都駒場</v>
      </c>
    </row>
    <row r="545" spans="1:15" x14ac:dyDescent="0.2">
      <c r="A545" s="52">
        <f t="shared" si="36"/>
        <v>13797</v>
      </c>
      <c r="B545" s="52">
        <f t="shared" si="37"/>
        <v>1</v>
      </c>
      <c r="C545" s="57">
        <f t="shared" si="38"/>
        <v>37</v>
      </c>
      <c r="D545" s="52">
        <v>13797</v>
      </c>
      <c r="E545" s="52" t="s">
        <v>2604</v>
      </c>
      <c r="F545" s="52" t="s">
        <v>2605</v>
      </c>
      <c r="G545" s="52" t="s">
        <v>2606</v>
      </c>
      <c r="H545" s="52" t="s">
        <v>2607</v>
      </c>
      <c r="I545" s="52" t="s">
        <v>2608</v>
      </c>
      <c r="J545" s="52" t="s">
        <v>2609</v>
      </c>
      <c r="K545" s="52" t="s">
        <v>292</v>
      </c>
      <c r="L545" s="52" t="s">
        <v>189</v>
      </c>
      <c r="M545" s="60">
        <v>2</v>
      </c>
      <c r="N545" s="57" t="str">
        <f t="shared" si="39"/>
        <v>都駒場</v>
      </c>
    </row>
    <row r="546" spans="1:15" x14ac:dyDescent="0.2">
      <c r="A546" s="52">
        <f t="shared" si="36"/>
        <v>13798</v>
      </c>
      <c r="B546" s="52">
        <f t="shared" si="37"/>
        <v>1</v>
      </c>
      <c r="C546" s="57">
        <f t="shared" si="38"/>
        <v>37</v>
      </c>
      <c r="D546" s="52">
        <v>13798</v>
      </c>
      <c r="E546" s="52" t="s">
        <v>3224</v>
      </c>
      <c r="F546" s="52" t="s">
        <v>492</v>
      </c>
      <c r="G546" s="52" t="s">
        <v>3226</v>
      </c>
      <c r="H546" s="52" t="s">
        <v>1374</v>
      </c>
      <c r="I546" s="52" t="s">
        <v>3227</v>
      </c>
      <c r="J546" s="52" t="s">
        <v>1375</v>
      </c>
      <c r="K546" s="52" t="s">
        <v>292</v>
      </c>
      <c r="L546" s="52" t="s">
        <v>189</v>
      </c>
      <c r="M546" s="60">
        <v>2</v>
      </c>
      <c r="N546" s="57" t="str">
        <f t="shared" si="39"/>
        <v>都駒場</v>
      </c>
    </row>
    <row r="547" spans="1:15" x14ac:dyDescent="0.2">
      <c r="A547" s="52">
        <f t="shared" si="36"/>
        <v>14030</v>
      </c>
      <c r="B547" s="52">
        <f t="shared" si="37"/>
        <v>1</v>
      </c>
      <c r="C547" s="57">
        <f t="shared" si="38"/>
        <v>40</v>
      </c>
      <c r="D547" s="57">
        <v>14030</v>
      </c>
      <c r="E547" s="57" t="s">
        <v>4125</v>
      </c>
      <c r="F547" s="57" t="s">
        <v>4126</v>
      </c>
      <c r="G547" s="58" t="s">
        <v>4127</v>
      </c>
      <c r="H547" s="58" t="s">
        <v>2454</v>
      </c>
      <c r="I547" s="58" t="s">
        <v>4128</v>
      </c>
      <c r="J547" s="58" t="s">
        <v>2455</v>
      </c>
      <c r="K547" s="57" t="s">
        <v>291</v>
      </c>
      <c r="L547" s="57" t="s">
        <v>185</v>
      </c>
      <c r="M547" s="59">
        <v>1</v>
      </c>
      <c r="N547" s="57" t="str">
        <f t="shared" si="39"/>
        <v>自由ヶ丘学園</v>
      </c>
    </row>
    <row r="548" spans="1:15" x14ac:dyDescent="0.2">
      <c r="A548" s="52">
        <f t="shared" si="36"/>
        <v>14031</v>
      </c>
      <c r="B548" s="52">
        <f t="shared" si="37"/>
        <v>1</v>
      </c>
      <c r="C548" s="57">
        <f t="shared" si="38"/>
        <v>40</v>
      </c>
      <c r="D548" s="57">
        <v>14031</v>
      </c>
      <c r="E548" s="57" t="s">
        <v>789</v>
      </c>
      <c r="F548" s="57" t="s">
        <v>4129</v>
      </c>
      <c r="G548" s="58" t="s">
        <v>1335</v>
      </c>
      <c r="H548" s="58" t="s">
        <v>652</v>
      </c>
      <c r="I548" s="58" t="s">
        <v>1337</v>
      </c>
      <c r="J548" s="58" t="s">
        <v>1963</v>
      </c>
      <c r="K548" s="57" t="s">
        <v>291</v>
      </c>
      <c r="L548" s="57" t="s">
        <v>189</v>
      </c>
      <c r="M548" s="59">
        <v>1</v>
      </c>
      <c r="N548" s="57" t="str">
        <f t="shared" si="39"/>
        <v>自由ヶ丘学園</v>
      </c>
    </row>
    <row r="549" spans="1:15" x14ac:dyDescent="0.2">
      <c r="A549" s="52">
        <f t="shared" si="36"/>
        <v>14032</v>
      </c>
      <c r="B549" s="52">
        <f t="shared" si="37"/>
        <v>1</v>
      </c>
      <c r="C549" s="57">
        <f t="shared" si="38"/>
        <v>40</v>
      </c>
      <c r="D549" s="57">
        <v>14032</v>
      </c>
      <c r="E549" s="57" t="s">
        <v>4130</v>
      </c>
      <c r="F549" s="57" t="s">
        <v>4131</v>
      </c>
      <c r="G549" s="58" t="s">
        <v>4132</v>
      </c>
      <c r="H549" s="58" t="s">
        <v>1024</v>
      </c>
      <c r="I549" s="58" t="s">
        <v>4133</v>
      </c>
      <c r="J549" s="58" t="s">
        <v>1043</v>
      </c>
      <c r="K549" s="57" t="s">
        <v>291</v>
      </c>
      <c r="L549" s="57" t="s">
        <v>189</v>
      </c>
      <c r="M549" s="59">
        <v>1</v>
      </c>
      <c r="N549" s="57" t="str">
        <f t="shared" si="39"/>
        <v>自由ヶ丘学園</v>
      </c>
    </row>
    <row r="550" spans="1:15" x14ac:dyDescent="0.2">
      <c r="A550" s="52">
        <f t="shared" si="36"/>
        <v>14033</v>
      </c>
      <c r="B550" s="52">
        <f t="shared" si="37"/>
        <v>1</v>
      </c>
      <c r="C550" s="57">
        <f t="shared" si="38"/>
        <v>40</v>
      </c>
      <c r="D550" s="57">
        <v>14033</v>
      </c>
      <c r="E550" s="57" t="s">
        <v>4134</v>
      </c>
      <c r="F550" s="57" t="s">
        <v>4135</v>
      </c>
      <c r="G550" s="58" t="s">
        <v>4136</v>
      </c>
      <c r="H550" s="58" t="s">
        <v>4137</v>
      </c>
      <c r="I550" s="58" t="s">
        <v>4138</v>
      </c>
      <c r="J550" s="58" t="s">
        <v>4139</v>
      </c>
      <c r="K550" s="57" t="s">
        <v>291</v>
      </c>
      <c r="L550" s="57" t="s">
        <v>189</v>
      </c>
      <c r="M550" s="59">
        <v>1</v>
      </c>
      <c r="N550" s="57" t="str">
        <f t="shared" si="39"/>
        <v>自由ヶ丘学園</v>
      </c>
    </row>
    <row r="551" spans="1:15" x14ac:dyDescent="0.2">
      <c r="A551" s="52">
        <f t="shared" si="36"/>
        <v>14034</v>
      </c>
      <c r="B551" s="52">
        <f t="shared" si="37"/>
        <v>1</v>
      </c>
      <c r="C551" s="57">
        <f t="shared" si="38"/>
        <v>40</v>
      </c>
      <c r="D551" s="57">
        <v>14034</v>
      </c>
      <c r="E551" s="57" t="s">
        <v>4140</v>
      </c>
      <c r="F551" s="57" t="s">
        <v>4141</v>
      </c>
      <c r="G551" s="58" t="s">
        <v>4142</v>
      </c>
      <c r="H551" s="58" t="s">
        <v>4143</v>
      </c>
      <c r="I551" s="58" t="s">
        <v>4144</v>
      </c>
      <c r="J551" s="58" t="s">
        <v>4145</v>
      </c>
      <c r="K551" s="57" t="s">
        <v>291</v>
      </c>
      <c r="L551" s="57" t="s">
        <v>189</v>
      </c>
      <c r="M551" s="59">
        <v>1</v>
      </c>
      <c r="N551" s="57" t="str">
        <f t="shared" si="39"/>
        <v>自由ヶ丘学園</v>
      </c>
    </row>
    <row r="552" spans="1:15" x14ac:dyDescent="0.2">
      <c r="A552" s="52">
        <f t="shared" si="36"/>
        <v>14035</v>
      </c>
      <c r="B552" s="52">
        <f t="shared" si="37"/>
        <v>1</v>
      </c>
      <c r="C552" s="57">
        <f t="shared" si="38"/>
        <v>40</v>
      </c>
      <c r="D552" s="52">
        <v>14035</v>
      </c>
      <c r="E552" s="52" t="s">
        <v>47</v>
      </c>
      <c r="F552" s="52" t="s">
        <v>4146</v>
      </c>
      <c r="G552" s="52" t="s">
        <v>1102</v>
      </c>
      <c r="H552" s="52" t="s">
        <v>2025</v>
      </c>
      <c r="I552" s="52" t="s">
        <v>1104</v>
      </c>
      <c r="J552" s="52" t="s">
        <v>4147</v>
      </c>
      <c r="K552" s="52" t="s">
        <v>291</v>
      </c>
      <c r="L552" s="52" t="s">
        <v>188</v>
      </c>
      <c r="M552" s="60">
        <v>2</v>
      </c>
      <c r="N552" s="57" t="str">
        <f t="shared" si="39"/>
        <v>自由ヶ丘学園</v>
      </c>
    </row>
    <row r="553" spans="1:15" x14ac:dyDescent="0.2">
      <c r="A553" s="52">
        <f t="shared" si="36"/>
        <v>14036</v>
      </c>
      <c r="B553" s="52">
        <f t="shared" si="37"/>
        <v>1</v>
      </c>
      <c r="C553" s="57">
        <f t="shared" si="38"/>
        <v>40</v>
      </c>
      <c r="D553" s="52">
        <v>14036</v>
      </c>
      <c r="E553" s="52" t="s">
        <v>2809</v>
      </c>
      <c r="F553" s="52" t="s">
        <v>4148</v>
      </c>
      <c r="G553" s="52" t="s">
        <v>2810</v>
      </c>
      <c r="H553" s="52" t="s">
        <v>4149</v>
      </c>
      <c r="I553" s="52" t="s">
        <v>2811</v>
      </c>
      <c r="J553" s="52" t="s">
        <v>4150</v>
      </c>
      <c r="K553" s="52" t="s">
        <v>291</v>
      </c>
      <c r="L553" s="52" t="s">
        <v>188</v>
      </c>
      <c r="M553" s="60">
        <v>2</v>
      </c>
      <c r="N553" s="57" t="str">
        <f t="shared" si="39"/>
        <v>自由ヶ丘学園</v>
      </c>
    </row>
    <row r="554" spans="1:15" x14ac:dyDescent="0.2">
      <c r="A554" s="52">
        <f t="shared" si="36"/>
        <v>14046</v>
      </c>
      <c r="B554" s="52">
        <f t="shared" si="37"/>
        <v>1</v>
      </c>
      <c r="C554" s="57">
        <f t="shared" si="38"/>
        <v>40</v>
      </c>
      <c r="D554" s="52">
        <v>14046</v>
      </c>
      <c r="E554" s="52" t="s">
        <v>28</v>
      </c>
      <c r="F554" s="52" t="s">
        <v>895</v>
      </c>
      <c r="G554" s="52" t="s">
        <v>1098</v>
      </c>
      <c r="H554" s="52" t="s">
        <v>2112</v>
      </c>
      <c r="I554" s="52" t="s">
        <v>1099</v>
      </c>
      <c r="J554" s="52" t="s">
        <v>2113</v>
      </c>
      <c r="K554" s="52" t="s">
        <v>291</v>
      </c>
      <c r="L554" s="52" t="s">
        <v>188</v>
      </c>
      <c r="M554" s="60">
        <v>3</v>
      </c>
      <c r="N554" s="57" t="str">
        <f t="shared" si="39"/>
        <v>自由ヶ丘学園</v>
      </c>
    </row>
    <row r="555" spans="1:15" x14ac:dyDescent="0.2">
      <c r="A555" s="52">
        <f t="shared" si="36"/>
        <v>14048</v>
      </c>
      <c r="B555" s="52">
        <f t="shared" si="37"/>
        <v>1</v>
      </c>
      <c r="C555" s="57">
        <f t="shared" si="38"/>
        <v>40</v>
      </c>
      <c r="D555" s="52">
        <v>14048</v>
      </c>
      <c r="E555" s="52" t="s">
        <v>896</v>
      </c>
      <c r="F555" s="52" t="s">
        <v>897</v>
      </c>
      <c r="G555" s="52" t="s">
        <v>2062</v>
      </c>
      <c r="H555" s="52" t="s">
        <v>2613</v>
      </c>
      <c r="I555" s="52" t="s">
        <v>2064</v>
      </c>
      <c r="J555" s="52" t="s">
        <v>2614</v>
      </c>
      <c r="K555" s="52" t="s">
        <v>291</v>
      </c>
      <c r="L555" s="52" t="s">
        <v>1044</v>
      </c>
      <c r="M555" s="60">
        <v>3</v>
      </c>
      <c r="N555" s="57" t="str">
        <f t="shared" si="39"/>
        <v>自由ヶ丘学園</v>
      </c>
    </row>
    <row r="556" spans="1:15" x14ac:dyDescent="0.2">
      <c r="A556" s="52">
        <f t="shared" si="36"/>
        <v>14049</v>
      </c>
      <c r="B556" s="52">
        <f t="shared" si="37"/>
        <v>1</v>
      </c>
      <c r="C556" s="57">
        <f t="shared" si="38"/>
        <v>40</v>
      </c>
      <c r="D556" s="57">
        <v>14049</v>
      </c>
      <c r="E556" s="57" t="s">
        <v>2615</v>
      </c>
      <c r="F556" s="57" t="s">
        <v>645</v>
      </c>
      <c r="G556" s="58" t="s">
        <v>2616</v>
      </c>
      <c r="H556" s="58" t="s">
        <v>1018</v>
      </c>
      <c r="I556" s="58" t="s">
        <v>2617</v>
      </c>
      <c r="J556" s="58" t="s">
        <v>1020</v>
      </c>
      <c r="K556" s="57" t="s">
        <v>291</v>
      </c>
      <c r="L556" s="57" t="s">
        <v>188</v>
      </c>
      <c r="M556" s="59">
        <v>3</v>
      </c>
      <c r="N556" s="57" t="str">
        <f t="shared" si="39"/>
        <v>自由ヶ丘学園</v>
      </c>
    </row>
    <row r="557" spans="1:15" x14ac:dyDescent="0.2">
      <c r="A557" s="52">
        <f t="shared" si="36"/>
        <v>14052</v>
      </c>
      <c r="B557" s="52">
        <f t="shared" si="37"/>
        <v>1</v>
      </c>
      <c r="C557" s="57">
        <f t="shared" si="38"/>
        <v>40</v>
      </c>
      <c r="D557" s="57">
        <v>14052</v>
      </c>
      <c r="E557" s="57" t="s">
        <v>25</v>
      </c>
      <c r="F557" s="57" t="s">
        <v>1623</v>
      </c>
      <c r="G557" s="58" t="s">
        <v>2618</v>
      </c>
      <c r="H557" s="58" t="s">
        <v>1624</v>
      </c>
      <c r="I557" s="58" t="s">
        <v>2619</v>
      </c>
      <c r="J557" s="58" t="s">
        <v>1626</v>
      </c>
      <c r="K557" s="57" t="s">
        <v>291</v>
      </c>
      <c r="L557" s="57" t="s">
        <v>188</v>
      </c>
      <c r="M557" s="59">
        <v>2</v>
      </c>
      <c r="N557" s="57" t="str">
        <f t="shared" si="39"/>
        <v>自由ヶ丘学園</v>
      </c>
    </row>
    <row r="558" spans="1:15" x14ac:dyDescent="0.2">
      <c r="A558" s="52">
        <f t="shared" si="36"/>
        <v>14053</v>
      </c>
      <c r="B558" s="52">
        <f t="shared" si="37"/>
        <v>1</v>
      </c>
      <c r="C558" s="57">
        <f t="shared" si="38"/>
        <v>40</v>
      </c>
      <c r="D558" s="57">
        <v>14053</v>
      </c>
      <c r="E558" s="57" t="s">
        <v>2620</v>
      </c>
      <c r="F558" s="57" t="s">
        <v>685</v>
      </c>
      <c r="G558" s="58" t="s">
        <v>1897</v>
      </c>
      <c r="H558" s="58" t="s">
        <v>1298</v>
      </c>
      <c r="I558" s="58" t="s">
        <v>1898</v>
      </c>
      <c r="J558" s="58" t="s">
        <v>1299</v>
      </c>
      <c r="K558" s="57" t="s">
        <v>291</v>
      </c>
      <c r="L558" s="57" t="s">
        <v>1044</v>
      </c>
      <c r="M558" s="59">
        <v>3</v>
      </c>
      <c r="N558" s="57" t="str">
        <f t="shared" si="39"/>
        <v>自由ヶ丘学園</v>
      </c>
    </row>
    <row r="559" spans="1:15" x14ac:dyDescent="0.2">
      <c r="A559" s="52">
        <f t="shared" si="36"/>
        <v>14125</v>
      </c>
      <c r="B559" s="52">
        <f t="shared" si="37"/>
        <v>1</v>
      </c>
      <c r="C559" s="57">
        <f t="shared" si="38"/>
        <v>41</v>
      </c>
      <c r="D559" s="52">
        <v>14125</v>
      </c>
      <c r="E559" s="52" t="s">
        <v>125</v>
      </c>
      <c r="F559" s="52" t="s">
        <v>2621</v>
      </c>
      <c r="G559" s="52" t="s">
        <v>1158</v>
      </c>
      <c r="H559" s="52" t="s">
        <v>1250</v>
      </c>
      <c r="I559" s="52" t="s">
        <v>1159</v>
      </c>
      <c r="J559" s="52" t="s">
        <v>1251</v>
      </c>
      <c r="K559" s="52" t="s">
        <v>291</v>
      </c>
      <c r="L559" s="52" t="s">
        <v>188</v>
      </c>
      <c r="M559" s="60">
        <v>2</v>
      </c>
      <c r="N559" s="57" t="str">
        <f t="shared" si="39"/>
        <v>都桜修館中等</v>
      </c>
    </row>
    <row r="560" spans="1:15" x14ac:dyDescent="0.2">
      <c r="A560" s="52">
        <f t="shared" si="36"/>
        <v>14126</v>
      </c>
      <c r="B560" s="52">
        <f t="shared" si="37"/>
        <v>1</v>
      </c>
      <c r="C560" s="57">
        <f t="shared" si="38"/>
        <v>41</v>
      </c>
      <c r="D560" s="52">
        <v>14126</v>
      </c>
      <c r="E560" s="52" t="s">
        <v>624</v>
      </c>
      <c r="F560" s="52" t="s">
        <v>1272</v>
      </c>
      <c r="G560" s="52" t="s">
        <v>1436</v>
      </c>
      <c r="H560" s="52" t="s">
        <v>1274</v>
      </c>
      <c r="I560" s="52" t="s">
        <v>1438</v>
      </c>
      <c r="J560" s="52" t="s">
        <v>1276</v>
      </c>
      <c r="K560" s="52" t="s">
        <v>291</v>
      </c>
      <c r="L560" s="52" t="s">
        <v>188</v>
      </c>
      <c r="M560" s="60">
        <v>2</v>
      </c>
      <c r="N560" s="57" t="str">
        <f t="shared" si="39"/>
        <v>都桜修館中等</v>
      </c>
      <c r="O560" s="57"/>
    </row>
    <row r="561" spans="1:15" x14ac:dyDescent="0.2">
      <c r="A561" s="52">
        <f t="shared" si="36"/>
        <v>14152</v>
      </c>
      <c r="B561" s="52">
        <f t="shared" si="37"/>
        <v>1</v>
      </c>
      <c r="C561" s="57">
        <f t="shared" si="38"/>
        <v>41</v>
      </c>
      <c r="D561" s="52">
        <v>14152</v>
      </c>
      <c r="E561" s="52" t="s">
        <v>581</v>
      </c>
      <c r="F561" s="52" t="s">
        <v>4151</v>
      </c>
      <c r="G561" s="52" t="s">
        <v>1764</v>
      </c>
      <c r="H561" s="52" t="s">
        <v>1187</v>
      </c>
      <c r="I561" s="52" t="s">
        <v>1766</v>
      </c>
      <c r="J561" s="52" t="s">
        <v>1189</v>
      </c>
      <c r="K561" s="52" t="s">
        <v>292</v>
      </c>
      <c r="L561" s="52" t="s">
        <v>189</v>
      </c>
      <c r="M561" s="60">
        <v>1</v>
      </c>
      <c r="N561" s="57" t="str">
        <f t="shared" si="39"/>
        <v>都桜修館中等</v>
      </c>
      <c r="O561" s="57"/>
    </row>
    <row r="562" spans="1:15" x14ac:dyDescent="0.2">
      <c r="A562" s="52">
        <f t="shared" si="36"/>
        <v>14153</v>
      </c>
      <c r="B562" s="52">
        <f t="shared" si="37"/>
        <v>1</v>
      </c>
      <c r="C562" s="57">
        <f t="shared" si="38"/>
        <v>41</v>
      </c>
      <c r="D562" s="52">
        <v>14153</v>
      </c>
      <c r="E562" s="52" t="s">
        <v>4073</v>
      </c>
      <c r="F562" s="52" t="s">
        <v>4152</v>
      </c>
      <c r="G562" s="52" t="s">
        <v>4075</v>
      </c>
      <c r="H562" s="52" t="s">
        <v>1228</v>
      </c>
      <c r="I562" s="52" t="s">
        <v>4076</v>
      </c>
      <c r="J562" s="52" t="s">
        <v>1230</v>
      </c>
      <c r="K562" s="52" t="s">
        <v>292</v>
      </c>
      <c r="L562" s="52" t="s">
        <v>189</v>
      </c>
      <c r="M562" s="60">
        <v>1</v>
      </c>
      <c r="N562" s="57" t="str">
        <f t="shared" si="39"/>
        <v>都桜修館中等</v>
      </c>
      <c r="O562" s="57"/>
    </row>
    <row r="563" spans="1:15" x14ac:dyDescent="0.2">
      <c r="A563" s="52">
        <f t="shared" si="36"/>
        <v>14154</v>
      </c>
      <c r="B563" s="52">
        <f t="shared" si="37"/>
        <v>1</v>
      </c>
      <c r="C563" s="57">
        <f t="shared" si="38"/>
        <v>41</v>
      </c>
      <c r="D563" s="57">
        <v>14154</v>
      </c>
      <c r="E563" s="57" t="s">
        <v>392</v>
      </c>
      <c r="F563" s="57" t="s">
        <v>4153</v>
      </c>
      <c r="G563" s="58" t="s">
        <v>1080</v>
      </c>
      <c r="H563" s="58" t="s">
        <v>1081</v>
      </c>
      <c r="I563" s="58" t="s">
        <v>1082</v>
      </c>
      <c r="J563" s="58" t="s">
        <v>1083</v>
      </c>
      <c r="K563" s="57" t="s">
        <v>292</v>
      </c>
      <c r="L563" s="57" t="s">
        <v>189</v>
      </c>
      <c r="M563" s="59">
        <v>1</v>
      </c>
      <c r="N563" s="57" t="str">
        <f t="shared" si="39"/>
        <v>都桜修館中等</v>
      </c>
      <c r="O563" s="57"/>
    </row>
    <row r="564" spans="1:15" x14ac:dyDescent="0.2">
      <c r="A564" s="52">
        <f t="shared" si="36"/>
        <v>14154</v>
      </c>
      <c r="B564" s="52">
        <f t="shared" si="37"/>
        <v>1</v>
      </c>
      <c r="C564" s="57">
        <f t="shared" si="38"/>
        <v>41</v>
      </c>
      <c r="D564" s="57">
        <v>14154</v>
      </c>
      <c r="E564" s="57" t="s">
        <v>4154</v>
      </c>
      <c r="F564" s="57" t="s">
        <v>4155</v>
      </c>
      <c r="G564" s="58" t="s">
        <v>4156</v>
      </c>
      <c r="H564" s="58" t="s">
        <v>4157</v>
      </c>
      <c r="I564" s="58" t="s">
        <v>4158</v>
      </c>
      <c r="J564" s="58" t="s">
        <v>4159</v>
      </c>
      <c r="K564" s="57" t="s">
        <v>292</v>
      </c>
      <c r="L564" s="57" t="s">
        <v>185</v>
      </c>
      <c r="M564" s="59">
        <v>1</v>
      </c>
      <c r="N564" s="57" t="str">
        <f t="shared" si="39"/>
        <v>都桜修館中等</v>
      </c>
      <c r="O564" s="57"/>
    </row>
    <row r="565" spans="1:15" x14ac:dyDescent="0.2">
      <c r="A565" s="52">
        <f t="shared" si="36"/>
        <v>14156</v>
      </c>
      <c r="B565" s="52">
        <f t="shared" si="37"/>
        <v>1</v>
      </c>
      <c r="C565" s="57">
        <f t="shared" si="38"/>
        <v>41</v>
      </c>
      <c r="D565" s="52">
        <v>14156</v>
      </c>
      <c r="E565" s="52" t="s">
        <v>465</v>
      </c>
      <c r="F565" s="52" t="s">
        <v>4160</v>
      </c>
      <c r="G565" s="52" t="s">
        <v>1321</v>
      </c>
      <c r="H565" s="52" t="s">
        <v>1791</v>
      </c>
      <c r="I565" s="52" t="s">
        <v>1322</v>
      </c>
      <c r="J565" s="52" t="s">
        <v>1886</v>
      </c>
      <c r="K565" s="52" t="s">
        <v>292</v>
      </c>
      <c r="L565" s="52" t="s">
        <v>189</v>
      </c>
      <c r="M565" s="60">
        <v>1</v>
      </c>
      <c r="N565" s="57" t="str">
        <f t="shared" si="39"/>
        <v>都桜修館中等</v>
      </c>
      <c r="O565" s="57"/>
    </row>
    <row r="566" spans="1:15" x14ac:dyDescent="0.2">
      <c r="A566" s="52">
        <f t="shared" si="36"/>
        <v>14184</v>
      </c>
      <c r="B566" s="52">
        <f t="shared" si="37"/>
        <v>1</v>
      </c>
      <c r="C566" s="57">
        <f t="shared" si="38"/>
        <v>41</v>
      </c>
      <c r="D566" s="57">
        <v>14184</v>
      </c>
      <c r="E566" s="57" t="s">
        <v>656</v>
      </c>
      <c r="F566" s="57" t="s">
        <v>898</v>
      </c>
      <c r="G566" s="58" t="s">
        <v>2456</v>
      </c>
      <c r="H566" s="58" t="s">
        <v>2622</v>
      </c>
      <c r="I566" s="58" t="s">
        <v>2457</v>
      </c>
      <c r="J566" s="58" t="s">
        <v>2623</v>
      </c>
      <c r="K566" s="57" t="s">
        <v>292</v>
      </c>
      <c r="L566" s="57" t="s">
        <v>188</v>
      </c>
      <c r="M566" s="59">
        <v>3</v>
      </c>
      <c r="N566" s="57" t="str">
        <f t="shared" si="39"/>
        <v>都桜修館中等</v>
      </c>
      <c r="O566" s="57"/>
    </row>
    <row r="567" spans="1:15" x14ac:dyDescent="0.2">
      <c r="A567" s="52">
        <f t="shared" si="36"/>
        <v>14186</v>
      </c>
      <c r="B567" s="52">
        <f t="shared" si="37"/>
        <v>1</v>
      </c>
      <c r="C567" s="57">
        <f t="shared" si="38"/>
        <v>41</v>
      </c>
      <c r="D567" s="52">
        <v>14186</v>
      </c>
      <c r="E567" s="52" t="s">
        <v>922</v>
      </c>
      <c r="F567" s="52" t="s">
        <v>2624</v>
      </c>
      <c r="G567" s="52" t="s">
        <v>2522</v>
      </c>
      <c r="H567" s="52" t="s">
        <v>2625</v>
      </c>
      <c r="I567" s="52" t="s">
        <v>2524</v>
      </c>
      <c r="J567" s="52" t="s">
        <v>2626</v>
      </c>
      <c r="K567" s="52" t="s">
        <v>292</v>
      </c>
      <c r="L567" s="52" t="s">
        <v>188</v>
      </c>
      <c r="M567" s="60">
        <v>2</v>
      </c>
      <c r="N567" s="57" t="str">
        <f t="shared" si="39"/>
        <v>都桜修館中等</v>
      </c>
    </row>
    <row r="568" spans="1:15" x14ac:dyDescent="0.2">
      <c r="A568" s="52">
        <f t="shared" si="36"/>
        <v>14189</v>
      </c>
      <c r="B568" s="52">
        <f t="shared" si="37"/>
        <v>1</v>
      </c>
      <c r="C568" s="57">
        <f t="shared" si="38"/>
        <v>41</v>
      </c>
      <c r="D568" s="52">
        <v>14189</v>
      </c>
      <c r="E568" s="52" t="s">
        <v>2627</v>
      </c>
      <c r="F568" s="52" t="s">
        <v>2628</v>
      </c>
      <c r="G568" s="52" t="s">
        <v>2629</v>
      </c>
      <c r="H568" s="52" t="s">
        <v>2630</v>
      </c>
      <c r="I568" s="52" t="s">
        <v>2631</v>
      </c>
      <c r="J568" s="52" t="s">
        <v>2632</v>
      </c>
      <c r="K568" s="52" t="s">
        <v>292</v>
      </c>
      <c r="L568" s="52" t="s">
        <v>188</v>
      </c>
      <c r="M568" s="60">
        <v>2</v>
      </c>
      <c r="N568" s="57" t="str">
        <f t="shared" si="39"/>
        <v>都桜修館中等</v>
      </c>
    </row>
    <row r="569" spans="1:15" x14ac:dyDescent="0.2">
      <c r="A569" s="52">
        <f t="shared" si="36"/>
        <v>14191</v>
      </c>
      <c r="B569" s="52">
        <f t="shared" si="37"/>
        <v>1</v>
      </c>
      <c r="C569" s="57">
        <f t="shared" si="38"/>
        <v>41</v>
      </c>
      <c r="D569" s="57">
        <v>14191</v>
      </c>
      <c r="E569" s="57" t="s">
        <v>74</v>
      </c>
      <c r="F569" s="57" t="s">
        <v>899</v>
      </c>
      <c r="G569" s="58" t="s">
        <v>2102</v>
      </c>
      <c r="H569" s="58" t="s">
        <v>2633</v>
      </c>
      <c r="I569" s="58" t="s">
        <v>2103</v>
      </c>
      <c r="J569" s="58" t="s">
        <v>2634</v>
      </c>
      <c r="K569" s="57" t="s">
        <v>292</v>
      </c>
      <c r="L569" s="57" t="s">
        <v>1044</v>
      </c>
      <c r="M569" s="59">
        <v>3</v>
      </c>
      <c r="N569" s="57" t="str">
        <f t="shared" si="39"/>
        <v>都桜修館中等</v>
      </c>
    </row>
    <row r="570" spans="1:15" x14ac:dyDescent="0.2">
      <c r="A570" s="52">
        <f t="shared" si="36"/>
        <v>14193</v>
      </c>
      <c r="B570" s="52">
        <f t="shared" si="37"/>
        <v>1</v>
      </c>
      <c r="C570" s="57">
        <f t="shared" si="38"/>
        <v>41</v>
      </c>
      <c r="D570" s="57">
        <v>14193</v>
      </c>
      <c r="E570" s="57" t="s">
        <v>60</v>
      </c>
      <c r="F570" s="57" t="s">
        <v>2635</v>
      </c>
      <c r="G570" s="58" t="s">
        <v>1328</v>
      </c>
      <c r="H570" s="58" t="s">
        <v>1115</v>
      </c>
      <c r="I570" s="58" t="s">
        <v>1330</v>
      </c>
      <c r="J570" s="58" t="s">
        <v>2178</v>
      </c>
      <c r="K570" s="57" t="s">
        <v>292</v>
      </c>
      <c r="L570" s="57" t="s">
        <v>188</v>
      </c>
      <c r="M570" s="59">
        <v>2</v>
      </c>
      <c r="N570" s="57" t="str">
        <f t="shared" si="39"/>
        <v>都桜修館中等</v>
      </c>
    </row>
    <row r="571" spans="1:15" x14ac:dyDescent="0.2">
      <c r="A571" s="52">
        <f t="shared" si="36"/>
        <v>14194</v>
      </c>
      <c r="B571" s="52">
        <f t="shared" si="37"/>
        <v>1</v>
      </c>
      <c r="C571" s="57">
        <f t="shared" si="38"/>
        <v>41</v>
      </c>
      <c r="D571" s="57">
        <v>14194</v>
      </c>
      <c r="E571" s="57" t="s">
        <v>60</v>
      </c>
      <c r="F571" s="57" t="s">
        <v>637</v>
      </c>
      <c r="G571" s="58" t="s">
        <v>1328</v>
      </c>
      <c r="H571" s="58" t="s">
        <v>1893</v>
      </c>
      <c r="I571" s="58" t="s">
        <v>1330</v>
      </c>
      <c r="J571" s="58" t="s">
        <v>1894</v>
      </c>
      <c r="K571" s="57" t="s">
        <v>292</v>
      </c>
      <c r="L571" s="57" t="s">
        <v>188</v>
      </c>
      <c r="M571" s="59">
        <v>2</v>
      </c>
      <c r="N571" s="57" t="str">
        <f t="shared" si="39"/>
        <v>都桜修館中等</v>
      </c>
    </row>
    <row r="572" spans="1:15" x14ac:dyDescent="0.2">
      <c r="A572" s="52">
        <f t="shared" si="36"/>
        <v>14201</v>
      </c>
      <c r="B572" s="52">
        <f t="shared" si="37"/>
        <v>1</v>
      </c>
      <c r="C572" s="57">
        <f t="shared" si="38"/>
        <v>42</v>
      </c>
      <c r="D572" s="57">
        <v>14201</v>
      </c>
      <c r="E572" s="57" t="s">
        <v>900</v>
      </c>
      <c r="F572" s="57" t="s">
        <v>901</v>
      </c>
      <c r="G572" s="58" t="s">
        <v>2636</v>
      </c>
      <c r="H572" s="58" t="s">
        <v>1252</v>
      </c>
      <c r="I572" s="58" t="s">
        <v>2637</v>
      </c>
      <c r="J572" s="58" t="s">
        <v>1253</v>
      </c>
      <c r="K572" s="57" t="s">
        <v>291</v>
      </c>
      <c r="L572" s="57" t="s">
        <v>1044</v>
      </c>
      <c r="M572" s="59">
        <v>3</v>
      </c>
      <c r="N572" s="57" t="str">
        <f t="shared" si="39"/>
        <v>日本工大駒場</v>
      </c>
    </row>
    <row r="573" spans="1:15" x14ac:dyDescent="0.2">
      <c r="A573" s="52">
        <f t="shared" si="36"/>
        <v>14202</v>
      </c>
      <c r="B573" s="52">
        <f t="shared" si="37"/>
        <v>1</v>
      </c>
      <c r="C573" s="57">
        <f t="shared" si="38"/>
        <v>42</v>
      </c>
      <c r="D573" s="57">
        <v>14202</v>
      </c>
      <c r="E573" s="57" t="s">
        <v>902</v>
      </c>
      <c r="F573" s="57" t="s">
        <v>903</v>
      </c>
      <c r="G573" s="58" t="s">
        <v>2638</v>
      </c>
      <c r="H573" s="58" t="s">
        <v>1301</v>
      </c>
      <c r="I573" s="58" t="s">
        <v>2639</v>
      </c>
      <c r="J573" s="58" t="s">
        <v>1303</v>
      </c>
      <c r="K573" s="57" t="s">
        <v>291</v>
      </c>
      <c r="L573" s="57" t="s">
        <v>1044</v>
      </c>
      <c r="M573" s="59">
        <v>3</v>
      </c>
      <c r="N573" s="57" t="str">
        <f t="shared" si="39"/>
        <v>日本工大駒場</v>
      </c>
      <c r="O573" s="57"/>
    </row>
    <row r="574" spans="1:15" x14ac:dyDescent="0.2">
      <c r="A574" s="52">
        <f t="shared" si="36"/>
        <v>14203</v>
      </c>
      <c r="B574" s="52">
        <f t="shared" si="37"/>
        <v>1</v>
      </c>
      <c r="C574" s="57">
        <f t="shared" si="38"/>
        <v>42</v>
      </c>
      <c r="D574" s="52">
        <v>14203</v>
      </c>
      <c r="E574" s="52" t="s">
        <v>904</v>
      </c>
      <c r="F574" s="52" t="s">
        <v>905</v>
      </c>
      <c r="G574" s="52" t="s">
        <v>2640</v>
      </c>
      <c r="H574" s="52" t="s">
        <v>1937</v>
      </c>
      <c r="I574" s="52" t="s">
        <v>2641</v>
      </c>
      <c r="J574" s="52" t="s">
        <v>1938</v>
      </c>
      <c r="K574" s="52" t="s">
        <v>291</v>
      </c>
      <c r="L574" s="52" t="s">
        <v>1044</v>
      </c>
      <c r="M574" s="60">
        <v>3</v>
      </c>
      <c r="N574" s="57" t="str">
        <f t="shared" si="39"/>
        <v>日本工大駒場</v>
      </c>
      <c r="O574" s="57"/>
    </row>
    <row r="575" spans="1:15" x14ac:dyDescent="0.2">
      <c r="A575" s="52">
        <f t="shared" si="36"/>
        <v>14207</v>
      </c>
      <c r="B575" s="52">
        <f t="shared" si="37"/>
        <v>1</v>
      </c>
      <c r="C575" s="57">
        <f t="shared" si="38"/>
        <v>42</v>
      </c>
      <c r="D575" s="57">
        <v>14207</v>
      </c>
      <c r="E575" s="57" t="s">
        <v>464</v>
      </c>
      <c r="F575" s="57" t="s">
        <v>67</v>
      </c>
      <c r="G575" s="58" t="s">
        <v>2642</v>
      </c>
      <c r="H575" s="58" t="s">
        <v>1175</v>
      </c>
      <c r="I575" s="58" t="s">
        <v>2643</v>
      </c>
      <c r="J575" s="58" t="s">
        <v>1782</v>
      </c>
      <c r="K575" s="57" t="s">
        <v>291</v>
      </c>
      <c r="L575" s="57" t="s">
        <v>1044</v>
      </c>
      <c r="M575" s="59">
        <v>3</v>
      </c>
      <c r="N575" s="57" t="str">
        <f t="shared" si="39"/>
        <v>日本工大駒場</v>
      </c>
      <c r="O575" s="57"/>
    </row>
    <row r="576" spans="1:15" x14ac:dyDescent="0.2">
      <c r="A576" s="52">
        <f t="shared" si="36"/>
        <v>14208</v>
      </c>
      <c r="B576" s="52">
        <f t="shared" si="37"/>
        <v>1</v>
      </c>
      <c r="C576" s="57">
        <f t="shared" si="38"/>
        <v>42</v>
      </c>
      <c r="D576" s="52">
        <v>14208</v>
      </c>
      <c r="E576" s="52" t="s">
        <v>906</v>
      </c>
      <c r="F576" s="52" t="s">
        <v>41</v>
      </c>
      <c r="G576" s="52" t="s">
        <v>2644</v>
      </c>
      <c r="H576" s="52" t="s">
        <v>1055</v>
      </c>
      <c r="I576" s="52" t="s">
        <v>2645</v>
      </c>
      <c r="J576" s="52" t="s">
        <v>1056</v>
      </c>
      <c r="K576" s="52" t="s">
        <v>291</v>
      </c>
      <c r="L576" s="52" t="s">
        <v>1044</v>
      </c>
      <c r="M576" s="60">
        <v>3</v>
      </c>
      <c r="N576" s="57" t="str">
        <f t="shared" si="39"/>
        <v>日本工大駒場</v>
      </c>
      <c r="O576" s="57"/>
    </row>
    <row r="577" spans="1:15" x14ac:dyDescent="0.2">
      <c r="A577" s="52">
        <f t="shared" si="36"/>
        <v>14209</v>
      </c>
      <c r="B577" s="52">
        <f t="shared" si="37"/>
        <v>1</v>
      </c>
      <c r="C577" s="57">
        <f t="shared" si="38"/>
        <v>42</v>
      </c>
      <c r="D577" s="52">
        <v>14209</v>
      </c>
      <c r="E577" s="52" t="s">
        <v>45</v>
      </c>
      <c r="F577" s="52" t="s">
        <v>907</v>
      </c>
      <c r="G577" s="52" t="s">
        <v>1199</v>
      </c>
      <c r="H577" s="52" t="s">
        <v>2646</v>
      </c>
      <c r="I577" s="52" t="s">
        <v>1201</v>
      </c>
      <c r="J577" s="52" t="s">
        <v>2647</v>
      </c>
      <c r="K577" s="52" t="s">
        <v>291</v>
      </c>
      <c r="L577" s="52" t="s">
        <v>1044</v>
      </c>
      <c r="M577" s="60">
        <v>3</v>
      </c>
      <c r="N577" s="57" t="str">
        <f t="shared" si="39"/>
        <v>日本工大駒場</v>
      </c>
      <c r="O577" s="57"/>
    </row>
    <row r="578" spans="1:15" x14ac:dyDescent="0.2">
      <c r="A578" s="52">
        <f t="shared" ref="A578:A641" si="40">D578</f>
        <v>14210</v>
      </c>
      <c r="B578" s="52">
        <f t="shared" ref="B578:B641" si="41">ROUNDDOWN(D578/10000,0)</f>
        <v>1</v>
      </c>
      <c r="C578" s="57">
        <f t="shared" ref="C578:C641" si="42">ROUNDDOWN((D578-B578*10000)/100,0)</f>
        <v>42</v>
      </c>
      <c r="D578" s="52">
        <v>14210</v>
      </c>
      <c r="E578" s="52" t="s">
        <v>908</v>
      </c>
      <c r="F578" s="52" t="s">
        <v>909</v>
      </c>
      <c r="G578" s="52" t="s">
        <v>2648</v>
      </c>
      <c r="H578" s="52" t="s">
        <v>2649</v>
      </c>
      <c r="I578" s="52" t="s">
        <v>2650</v>
      </c>
      <c r="J578" s="52" t="s">
        <v>2651</v>
      </c>
      <c r="K578" s="52" t="s">
        <v>291</v>
      </c>
      <c r="L578" s="52" t="s">
        <v>1044</v>
      </c>
      <c r="M578" s="60">
        <v>3</v>
      </c>
      <c r="N578" s="57" t="str">
        <f t="shared" ref="N578:N641" si="43">VLOOKUP(B578*100+C578,学校,2,0)</f>
        <v>日本工大駒場</v>
      </c>
      <c r="O578" s="57"/>
    </row>
    <row r="579" spans="1:15" x14ac:dyDescent="0.2">
      <c r="A579" s="52">
        <f t="shared" si="40"/>
        <v>14215</v>
      </c>
      <c r="B579" s="52">
        <f t="shared" si="41"/>
        <v>1</v>
      </c>
      <c r="C579" s="57">
        <f t="shared" si="42"/>
        <v>42</v>
      </c>
      <c r="D579" s="52">
        <v>14215</v>
      </c>
      <c r="E579" s="52" t="s">
        <v>910</v>
      </c>
      <c r="F579" s="52" t="s">
        <v>449</v>
      </c>
      <c r="G579" s="52" t="s">
        <v>2652</v>
      </c>
      <c r="H579" s="52" t="s">
        <v>1451</v>
      </c>
      <c r="I579" s="52" t="s">
        <v>2653</v>
      </c>
      <c r="J579" s="52" t="s">
        <v>1453</v>
      </c>
      <c r="K579" s="52" t="s">
        <v>291</v>
      </c>
      <c r="L579" s="52" t="s">
        <v>1044</v>
      </c>
      <c r="M579" s="60">
        <v>3</v>
      </c>
      <c r="N579" s="57" t="str">
        <f t="shared" si="43"/>
        <v>日本工大駒場</v>
      </c>
    </row>
    <row r="580" spans="1:15" x14ac:dyDescent="0.2">
      <c r="A580" s="52">
        <f t="shared" si="40"/>
        <v>14216</v>
      </c>
      <c r="B580" s="52">
        <f t="shared" si="41"/>
        <v>1</v>
      </c>
      <c r="C580" s="57">
        <f t="shared" si="42"/>
        <v>42</v>
      </c>
      <c r="D580" s="52">
        <v>14216</v>
      </c>
      <c r="E580" s="52" t="s">
        <v>1112</v>
      </c>
      <c r="F580" s="52" t="s">
        <v>660</v>
      </c>
      <c r="G580" s="52" t="s">
        <v>1114</v>
      </c>
      <c r="H580" s="52" t="s">
        <v>1945</v>
      </c>
      <c r="I580" s="52" t="s">
        <v>2654</v>
      </c>
      <c r="J580" s="52" t="s">
        <v>1946</v>
      </c>
      <c r="K580" s="52" t="s">
        <v>291</v>
      </c>
      <c r="L580" s="52" t="s">
        <v>188</v>
      </c>
      <c r="M580" s="60">
        <v>2</v>
      </c>
      <c r="N580" s="57" t="str">
        <f t="shared" si="43"/>
        <v>日本工大駒場</v>
      </c>
    </row>
    <row r="581" spans="1:15" x14ac:dyDescent="0.2">
      <c r="A581" s="52">
        <f t="shared" si="40"/>
        <v>14217</v>
      </c>
      <c r="B581" s="52">
        <f t="shared" si="41"/>
        <v>1</v>
      </c>
      <c r="C581" s="57">
        <f t="shared" si="42"/>
        <v>42</v>
      </c>
      <c r="D581" s="52">
        <v>14217</v>
      </c>
      <c r="E581" s="52" t="s">
        <v>2655</v>
      </c>
      <c r="F581" s="52" t="s">
        <v>2656</v>
      </c>
      <c r="G581" s="52" t="s">
        <v>2657</v>
      </c>
      <c r="H581" s="52" t="s">
        <v>1200</v>
      </c>
      <c r="I581" s="52" t="s">
        <v>2658</v>
      </c>
      <c r="J581" s="52" t="s">
        <v>1202</v>
      </c>
      <c r="K581" s="52" t="s">
        <v>291</v>
      </c>
      <c r="L581" s="52" t="s">
        <v>188</v>
      </c>
      <c r="M581" s="60">
        <v>2</v>
      </c>
      <c r="N581" s="57" t="str">
        <f t="shared" si="43"/>
        <v>日本工大駒場</v>
      </c>
    </row>
    <row r="582" spans="1:15" x14ac:dyDescent="0.2">
      <c r="A582" s="52">
        <f t="shared" si="40"/>
        <v>14218</v>
      </c>
      <c r="B582" s="52">
        <f t="shared" si="41"/>
        <v>1</v>
      </c>
      <c r="C582" s="57">
        <f t="shared" si="42"/>
        <v>42</v>
      </c>
      <c r="D582" s="57">
        <v>14218</v>
      </c>
      <c r="E582" s="57" t="s">
        <v>2659</v>
      </c>
      <c r="F582" s="57" t="s">
        <v>2660</v>
      </c>
      <c r="G582" s="58" t="s">
        <v>2661</v>
      </c>
      <c r="H582" s="58" t="s">
        <v>2662</v>
      </c>
      <c r="I582" s="58" t="s">
        <v>2663</v>
      </c>
      <c r="J582" s="58" t="s">
        <v>1193</v>
      </c>
      <c r="K582" s="57" t="s">
        <v>291</v>
      </c>
      <c r="L582" s="57" t="s">
        <v>188</v>
      </c>
      <c r="M582" s="59">
        <v>2</v>
      </c>
      <c r="N582" s="57" t="str">
        <f t="shared" si="43"/>
        <v>日本工大駒場</v>
      </c>
    </row>
    <row r="583" spans="1:15" x14ac:dyDescent="0.2">
      <c r="A583" s="52">
        <f t="shared" si="40"/>
        <v>14219</v>
      </c>
      <c r="B583" s="52">
        <f t="shared" si="41"/>
        <v>1</v>
      </c>
      <c r="C583" s="57">
        <f t="shared" si="42"/>
        <v>42</v>
      </c>
      <c r="D583" s="57">
        <v>14219</v>
      </c>
      <c r="E583" s="57" t="s">
        <v>2664</v>
      </c>
      <c r="F583" s="57" t="s">
        <v>2665</v>
      </c>
      <c r="G583" s="58" t="s">
        <v>2666</v>
      </c>
      <c r="H583" s="58" t="s">
        <v>2667</v>
      </c>
      <c r="I583" s="58" t="s">
        <v>2668</v>
      </c>
      <c r="J583" s="58" t="s">
        <v>2669</v>
      </c>
      <c r="K583" s="57" t="s">
        <v>291</v>
      </c>
      <c r="L583" s="57" t="s">
        <v>188</v>
      </c>
      <c r="M583" s="59">
        <v>2</v>
      </c>
      <c r="N583" s="57" t="str">
        <f t="shared" si="43"/>
        <v>日本工大駒場</v>
      </c>
    </row>
    <row r="584" spans="1:15" x14ac:dyDescent="0.2">
      <c r="A584" s="52">
        <f t="shared" si="40"/>
        <v>14220</v>
      </c>
      <c r="B584" s="52">
        <f t="shared" si="41"/>
        <v>1</v>
      </c>
      <c r="C584" s="57">
        <f t="shared" si="42"/>
        <v>42</v>
      </c>
      <c r="D584" s="57">
        <v>14220</v>
      </c>
      <c r="E584" s="57" t="s">
        <v>4161</v>
      </c>
      <c r="F584" s="57" t="s">
        <v>685</v>
      </c>
      <c r="G584" s="58" t="s">
        <v>4162</v>
      </c>
      <c r="H584" s="58" t="s">
        <v>1298</v>
      </c>
      <c r="I584" s="58" t="s">
        <v>4163</v>
      </c>
      <c r="J584" s="58" t="s">
        <v>1299</v>
      </c>
      <c r="K584" s="57" t="s">
        <v>291</v>
      </c>
      <c r="L584" s="57" t="s">
        <v>189</v>
      </c>
      <c r="M584" s="59">
        <v>1</v>
      </c>
      <c r="N584" s="57" t="str">
        <f t="shared" si="43"/>
        <v>日本工大駒場</v>
      </c>
      <c r="O584" s="57"/>
    </row>
    <row r="585" spans="1:15" x14ac:dyDescent="0.2">
      <c r="A585" s="52">
        <f t="shared" si="40"/>
        <v>14221</v>
      </c>
      <c r="B585" s="52">
        <f t="shared" si="41"/>
        <v>1</v>
      </c>
      <c r="C585" s="57">
        <f t="shared" si="42"/>
        <v>42</v>
      </c>
      <c r="D585" s="57">
        <v>14221</v>
      </c>
      <c r="E585" s="57" t="s">
        <v>4164</v>
      </c>
      <c r="F585" s="57" t="s">
        <v>4165</v>
      </c>
      <c r="G585" s="58" t="s">
        <v>4166</v>
      </c>
      <c r="H585" s="58" t="s">
        <v>1282</v>
      </c>
      <c r="I585" s="58" t="s">
        <v>4167</v>
      </c>
      <c r="J585" s="58" t="s">
        <v>1284</v>
      </c>
      <c r="K585" s="57" t="s">
        <v>291</v>
      </c>
      <c r="L585" s="57" t="s">
        <v>189</v>
      </c>
      <c r="M585" s="59">
        <v>1</v>
      </c>
      <c r="N585" s="57" t="str">
        <f t="shared" si="43"/>
        <v>日本工大駒場</v>
      </c>
      <c r="O585" s="57"/>
    </row>
    <row r="586" spans="1:15" x14ac:dyDescent="0.2">
      <c r="A586" s="52">
        <f t="shared" si="40"/>
        <v>14222</v>
      </c>
      <c r="B586" s="52">
        <f t="shared" si="41"/>
        <v>1</v>
      </c>
      <c r="C586" s="57">
        <f t="shared" si="42"/>
        <v>42</v>
      </c>
      <c r="D586" s="52">
        <v>14222</v>
      </c>
      <c r="E586" s="52" t="s">
        <v>4168</v>
      </c>
      <c r="F586" s="52" t="s">
        <v>4169</v>
      </c>
      <c r="G586" s="52" t="s">
        <v>4170</v>
      </c>
      <c r="H586" s="52" t="s">
        <v>1162</v>
      </c>
      <c r="I586" s="52" t="s">
        <v>4171</v>
      </c>
      <c r="J586" s="52" t="s">
        <v>1164</v>
      </c>
      <c r="K586" s="52" t="s">
        <v>291</v>
      </c>
      <c r="L586" s="52" t="s">
        <v>189</v>
      </c>
      <c r="M586" s="60">
        <v>1</v>
      </c>
      <c r="N586" s="57" t="str">
        <f t="shared" si="43"/>
        <v>日本工大駒場</v>
      </c>
      <c r="O586" s="57"/>
    </row>
    <row r="587" spans="1:15" x14ac:dyDescent="0.2">
      <c r="A587" s="52">
        <f t="shared" si="40"/>
        <v>14223</v>
      </c>
      <c r="B587" s="52">
        <f t="shared" si="41"/>
        <v>1</v>
      </c>
      <c r="C587" s="57">
        <f t="shared" si="42"/>
        <v>42</v>
      </c>
      <c r="D587" s="52">
        <v>14223</v>
      </c>
      <c r="E587" s="52" t="s">
        <v>4172</v>
      </c>
      <c r="F587" s="52" t="s">
        <v>4173</v>
      </c>
      <c r="G587" s="52" t="s">
        <v>4174</v>
      </c>
      <c r="H587" s="52" t="s">
        <v>1045</v>
      </c>
      <c r="I587" s="52" t="s">
        <v>4175</v>
      </c>
      <c r="J587" s="52" t="s">
        <v>1046</v>
      </c>
      <c r="K587" s="52" t="s">
        <v>291</v>
      </c>
      <c r="L587" s="52" t="s">
        <v>189</v>
      </c>
      <c r="M587" s="60">
        <v>1</v>
      </c>
      <c r="N587" s="57" t="str">
        <f t="shared" si="43"/>
        <v>日本工大駒場</v>
      </c>
    </row>
    <row r="588" spans="1:15" x14ac:dyDescent="0.2">
      <c r="A588" s="52">
        <f t="shared" si="40"/>
        <v>14231</v>
      </c>
      <c r="B588" s="52">
        <f t="shared" si="41"/>
        <v>1</v>
      </c>
      <c r="C588" s="57">
        <f t="shared" si="42"/>
        <v>42</v>
      </c>
      <c r="D588" s="52">
        <v>14231</v>
      </c>
      <c r="E588" s="52" t="s">
        <v>2674</v>
      </c>
      <c r="F588" s="52" t="s">
        <v>2675</v>
      </c>
      <c r="G588" s="52" t="s">
        <v>2676</v>
      </c>
      <c r="H588" s="52" t="s">
        <v>1247</v>
      </c>
      <c r="I588" s="52" t="s">
        <v>2677</v>
      </c>
      <c r="J588" s="52" t="s">
        <v>1248</v>
      </c>
      <c r="K588" s="52" t="s">
        <v>291</v>
      </c>
      <c r="L588" s="52" t="s">
        <v>188</v>
      </c>
      <c r="M588" s="60">
        <v>2</v>
      </c>
      <c r="N588" s="57" t="str">
        <f t="shared" si="43"/>
        <v>日本工大駒場</v>
      </c>
    </row>
    <row r="589" spans="1:15" x14ac:dyDescent="0.2">
      <c r="A589" s="52">
        <f t="shared" si="40"/>
        <v>14232</v>
      </c>
      <c r="B589" s="52">
        <f t="shared" si="41"/>
        <v>1</v>
      </c>
      <c r="C589" s="57">
        <f t="shared" si="42"/>
        <v>42</v>
      </c>
      <c r="D589" s="52">
        <v>14232</v>
      </c>
      <c r="E589" s="52" t="s">
        <v>760</v>
      </c>
      <c r="F589" s="52" t="s">
        <v>626</v>
      </c>
      <c r="G589" s="52" t="s">
        <v>2678</v>
      </c>
      <c r="H589" s="52" t="s">
        <v>1154</v>
      </c>
      <c r="I589" s="52" t="s">
        <v>2679</v>
      </c>
      <c r="J589" s="52" t="s">
        <v>1155</v>
      </c>
      <c r="K589" s="52" t="s">
        <v>291</v>
      </c>
      <c r="L589" s="52" t="s">
        <v>188</v>
      </c>
      <c r="M589" s="60">
        <v>2</v>
      </c>
      <c r="N589" s="57" t="str">
        <f t="shared" si="43"/>
        <v>日本工大駒場</v>
      </c>
    </row>
    <row r="590" spans="1:15" x14ac:dyDescent="0.2">
      <c r="A590" s="52">
        <f t="shared" si="40"/>
        <v>14233</v>
      </c>
      <c r="B590" s="52">
        <f t="shared" si="41"/>
        <v>1</v>
      </c>
      <c r="C590" s="57">
        <f t="shared" si="42"/>
        <v>42</v>
      </c>
      <c r="D590" s="52">
        <v>14233</v>
      </c>
      <c r="E590" s="52" t="s">
        <v>2680</v>
      </c>
      <c r="F590" s="52" t="s">
        <v>461</v>
      </c>
      <c r="G590" s="52" t="s">
        <v>2681</v>
      </c>
      <c r="H590" s="52" t="s">
        <v>1245</v>
      </c>
      <c r="I590" s="52" t="s">
        <v>2682</v>
      </c>
      <c r="J590" s="52" t="s">
        <v>1246</v>
      </c>
      <c r="K590" s="52" t="s">
        <v>291</v>
      </c>
      <c r="L590" s="52" t="s">
        <v>188</v>
      </c>
      <c r="M590" s="60">
        <v>2</v>
      </c>
      <c r="N590" s="57" t="str">
        <f t="shared" si="43"/>
        <v>日本工大駒場</v>
      </c>
    </row>
    <row r="591" spans="1:15" x14ac:dyDescent="0.2">
      <c r="A591" s="52">
        <f t="shared" si="40"/>
        <v>14235</v>
      </c>
      <c r="B591" s="52">
        <f t="shared" si="41"/>
        <v>1</v>
      </c>
      <c r="C591" s="57">
        <f t="shared" si="42"/>
        <v>42</v>
      </c>
      <c r="D591" s="52">
        <v>14235</v>
      </c>
      <c r="E591" s="52" t="s">
        <v>2683</v>
      </c>
      <c r="F591" s="52" t="s">
        <v>2684</v>
      </c>
      <c r="G591" s="52" t="s">
        <v>2685</v>
      </c>
      <c r="H591" s="52" t="s">
        <v>1684</v>
      </c>
      <c r="I591" s="52" t="s">
        <v>2686</v>
      </c>
      <c r="J591" s="52" t="s">
        <v>1685</v>
      </c>
      <c r="K591" s="52" t="s">
        <v>291</v>
      </c>
      <c r="L591" s="52" t="s">
        <v>189</v>
      </c>
      <c r="M591" s="60">
        <v>2</v>
      </c>
      <c r="N591" s="57" t="str">
        <f t="shared" si="43"/>
        <v>日本工大駒場</v>
      </c>
    </row>
    <row r="592" spans="1:15" x14ac:dyDescent="0.2">
      <c r="A592" s="52">
        <f t="shared" si="40"/>
        <v>14236</v>
      </c>
      <c r="B592" s="52">
        <f t="shared" si="41"/>
        <v>1</v>
      </c>
      <c r="C592" s="57">
        <f t="shared" si="42"/>
        <v>42</v>
      </c>
      <c r="D592" s="52">
        <v>14236</v>
      </c>
      <c r="E592" s="52" t="s">
        <v>439</v>
      </c>
      <c r="F592" s="52" t="s">
        <v>2687</v>
      </c>
      <c r="G592" s="52" t="s">
        <v>1178</v>
      </c>
      <c r="H592" s="52" t="s">
        <v>2688</v>
      </c>
      <c r="I592" s="52" t="s">
        <v>1180</v>
      </c>
      <c r="J592" s="52" t="s">
        <v>2689</v>
      </c>
      <c r="K592" s="52" t="s">
        <v>291</v>
      </c>
      <c r="L592" s="52" t="s">
        <v>189</v>
      </c>
      <c r="M592" s="60">
        <v>2</v>
      </c>
      <c r="N592" s="57" t="str">
        <f t="shared" si="43"/>
        <v>日本工大駒場</v>
      </c>
    </row>
    <row r="593" spans="1:15" x14ac:dyDescent="0.2">
      <c r="A593" s="52">
        <f t="shared" si="40"/>
        <v>14237</v>
      </c>
      <c r="B593" s="52">
        <f t="shared" si="41"/>
        <v>1</v>
      </c>
      <c r="C593" s="57">
        <f t="shared" si="42"/>
        <v>42</v>
      </c>
      <c r="D593" s="52">
        <v>14237</v>
      </c>
      <c r="E593" s="52" t="s">
        <v>124</v>
      </c>
      <c r="F593" s="52" t="s">
        <v>2690</v>
      </c>
      <c r="G593" s="52" t="s">
        <v>1130</v>
      </c>
      <c r="H593" s="52" t="s">
        <v>2454</v>
      </c>
      <c r="I593" s="52" t="s">
        <v>1131</v>
      </c>
      <c r="J593" s="52" t="s">
        <v>2455</v>
      </c>
      <c r="K593" s="52" t="s">
        <v>291</v>
      </c>
      <c r="L593" s="52" t="s">
        <v>188</v>
      </c>
      <c r="M593" s="60">
        <v>2</v>
      </c>
      <c r="N593" s="57" t="str">
        <f t="shared" si="43"/>
        <v>日本工大駒場</v>
      </c>
    </row>
    <row r="594" spans="1:15" x14ac:dyDescent="0.2">
      <c r="A594" s="52">
        <f t="shared" si="40"/>
        <v>14238</v>
      </c>
      <c r="B594" s="52">
        <f t="shared" si="41"/>
        <v>1</v>
      </c>
      <c r="C594" s="57">
        <f t="shared" si="42"/>
        <v>42</v>
      </c>
      <c r="D594" s="52">
        <v>14238</v>
      </c>
      <c r="E594" s="52" t="s">
        <v>118</v>
      </c>
      <c r="F594" s="52" t="s">
        <v>2691</v>
      </c>
      <c r="G594" s="52" t="s">
        <v>1150</v>
      </c>
      <c r="H594" s="52" t="s">
        <v>2692</v>
      </c>
      <c r="I594" s="52" t="s">
        <v>1151</v>
      </c>
      <c r="J594" s="52" t="s">
        <v>2693</v>
      </c>
      <c r="K594" s="52" t="s">
        <v>291</v>
      </c>
      <c r="L594" s="52" t="s">
        <v>188</v>
      </c>
      <c r="M594" s="60">
        <v>2</v>
      </c>
      <c r="N594" s="57" t="str">
        <f t="shared" si="43"/>
        <v>日本工大駒場</v>
      </c>
      <c r="O594" s="57"/>
    </row>
    <row r="595" spans="1:15" x14ac:dyDescent="0.2">
      <c r="A595" s="52">
        <f t="shared" si="40"/>
        <v>14239</v>
      </c>
      <c r="B595" s="52">
        <f t="shared" si="41"/>
        <v>1</v>
      </c>
      <c r="C595" s="57">
        <f t="shared" si="42"/>
        <v>42</v>
      </c>
      <c r="D595" s="57">
        <v>14239</v>
      </c>
      <c r="E595" s="57" t="s">
        <v>2694</v>
      </c>
      <c r="F595" s="57" t="s">
        <v>2695</v>
      </c>
      <c r="G595" s="58" t="s">
        <v>2696</v>
      </c>
      <c r="H595" s="58" t="s">
        <v>2697</v>
      </c>
      <c r="I595" s="58" t="s">
        <v>2698</v>
      </c>
      <c r="J595" s="58" t="s">
        <v>2699</v>
      </c>
      <c r="K595" s="57" t="s">
        <v>291</v>
      </c>
      <c r="L595" s="57" t="s">
        <v>188</v>
      </c>
      <c r="M595" s="59">
        <v>2</v>
      </c>
      <c r="N595" s="57" t="str">
        <f t="shared" si="43"/>
        <v>日本工大駒場</v>
      </c>
    </row>
    <row r="596" spans="1:15" x14ac:dyDescent="0.2">
      <c r="A596" s="52">
        <f t="shared" si="40"/>
        <v>14240</v>
      </c>
      <c r="B596" s="52">
        <f t="shared" si="41"/>
        <v>1</v>
      </c>
      <c r="C596" s="57">
        <f t="shared" si="42"/>
        <v>42</v>
      </c>
      <c r="D596" s="57">
        <v>14240</v>
      </c>
      <c r="E596" s="57" t="s">
        <v>925</v>
      </c>
      <c r="F596" s="57" t="s">
        <v>58</v>
      </c>
      <c r="G596" s="58" t="s">
        <v>2700</v>
      </c>
      <c r="H596" s="58" t="s">
        <v>1038</v>
      </c>
      <c r="I596" s="58" t="s">
        <v>2701</v>
      </c>
      <c r="J596" s="58" t="s">
        <v>1039</v>
      </c>
      <c r="K596" s="57" t="s">
        <v>291</v>
      </c>
      <c r="L596" s="57" t="s">
        <v>188</v>
      </c>
      <c r="M596" s="59">
        <v>2</v>
      </c>
      <c r="N596" s="57" t="str">
        <f t="shared" si="43"/>
        <v>日本工大駒場</v>
      </c>
      <c r="O596" s="57"/>
    </row>
    <row r="597" spans="1:15" x14ac:dyDescent="0.2">
      <c r="A597" s="52">
        <f t="shared" si="40"/>
        <v>14242</v>
      </c>
      <c r="B597" s="52">
        <f t="shared" si="41"/>
        <v>1</v>
      </c>
      <c r="C597" s="57">
        <f t="shared" si="42"/>
        <v>42</v>
      </c>
      <c r="D597" s="52">
        <v>14242</v>
      </c>
      <c r="E597" s="52" t="s">
        <v>2702</v>
      </c>
      <c r="F597" s="52" t="s">
        <v>2703</v>
      </c>
      <c r="G597" s="52" t="s">
        <v>2704</v>
      </c>
      <c r="H597" s="52" t="s">
        <v>1045</v>
      </c>
      <c r="I597" s="52" t="s">
        <v>2705</v>
      </c>
      <c r="J597" s="52" t="s">
        <v>1297</v>
      </c>
      <c r="K597" s="52" t="s">
        <v>291</v>
      </c>
      <c r="L597" s="52" t="s">
        <v>188</v>
      </c>
      <c r="M597" s="60">
        <v>2</v>
      </c>
      <c r="N597" s="57" t="str">
        <f t="shared" si="43"/>
        <v>日本工大駒場</v>
      </c>
    </row>
    <row r="598" spans="1:15" x14ac:dyDescent="0.2">
      <c r="A598" s="52">
        <f t="shared" si="40"/>
        <v>14243</v>
      </c>
      <c r="B598" s="52">
        <f t="shared" si="41"/>
        <v>1</v>
      </c>
      <c r="C598" s="57">
        <f t="shared" si="42"/>
        <v>42</v>
      </c>
      <c r="D598" s="52">
        <v>14243</v>
      </c>
      <c r="E598" s="52" t="s">
        <v>51</v>
      </c>
      <c r="F598" s="52" t="s">
        <v>2706</v>
      </c>
      <c r="G598" s="52" t="s">
        <v>1318</v>
      </c>
      <c r="H598" s="52" t="s">
        <v>1385</v>
      </c>
      <c r="I598" s="52" t="s">
        <v>1319</v>
      </c>
      <c r="J598" s="52" t="s">
        <v>1386</v>
      </c>
      <c r="K598" s="52" t="s">
        <v>291</v>
      </c>
      <c r="L598" s="52" t="s">
        <v>188</v>
      </c>
      <c r="M598" s="60">
        <v>2</v>
      </c>
      <c r="N598" s="57" t="str">
        <f t="shared" si="43"/>
        <v>日本工大駒場</v>
      </c>
    </row>
    <row r="599" spans="1:15" x14ac:dyDescent="0.2">
      <c r="A599" s="52">
        <f t="shared" si="40"/>
        <v>14250</v>
      </c>
      <c r="B599" s="52">
        <f t="shared" si="41"/>
        <v>1</v>
      </c>
      <c r="C599" s="57">
        <f t="shared" si="42"/>
        <v>42</v>
      </c>
      <c r="D599" s="52">
        <v>14250</v>
      </c>
      <c r="E599" s="52" t="s">
        <v>596</v>
      </c>
      <c r="F599" s="52" t="s">
        <v>2707</v>
      </c>
      <c r="G599" s="52" t="s">
        <v>1295</v>
      </c>
      <c r="H599" s="52" t="s">
        <v>2708</v>
      </c>
      <c r="I599" s="52" t="s">
        <v>1296</v>
      </c>
      <c r="J599" s="52" t="s">
        <v>2709</v>
      </c>
      <c r="K599" s="52" t="s">
        <v>292</v>
      </c>
      <c r="L599" s="52" t="s">
        <v>188</v>
      </c>
      <c r="M599" s="60">
        <v>2</v>
      </c>
      <c r="N599" s="57" t="str">
        <f t="shared" si="43"/>
        <v>日本工大駒場</v>
      </c>
    </row>
    <row r="600" spans="1:15" x14ac:dyDescent="0.2">
      <c r="A600" s="52">
        <f t="shared" si="40"/>
        <v>14251</v>
      </c>
      <c r="B600" s="52">
        <f t="shared" si="41"/>
        <v>1</v>
      </c>
      <c r="C600" s="57">
        <f t="shared" si="42"/>
        <v>42</v>
      </c>
      <c r="D600" s="52">
        <v>14251</v>
      </c>
      <c r="E600" s="52" t="s">
        <v>932</v>
      </c>
      <c r="F600" s="52" t="s">
        <v>2710</v>
      </c>
      <c r="G600" s="52" t="s">
        <v>1377</v>
      </c>
      <c r="H600" s="52" t="s">
        <v>2711</v>
      </c>
      <c r="I600" s="52" t="s">
        <v>1379</v>
      </c>
      <c r="J600" s="52" t="s">
        <v>2712</v>
      </c>
      <c r="K600" s="52" t="s">
        <v>292</v>
      </c>
      <c r="L600" s="52" t="s">
        <v>189</v>
      </c>
      <c r="M600" s="60">
        <v>2</v>
      </c>
      <c r="N600" s="57" t="str">
        <f t="shared" si="43"/>
        <v>日本工大駒場</v>
      </c>
    </row>
    <row r="601" spans="1:15" x14ac:dyDescent="0.2">
      <c r="A601" s="52">
        <f t="shared" si="40"/>
        <v>14252</v>
      </c>
      <c r="B601" s="52">
        <f t="shared" si="41"/>
        <v>1</v>
      </c>
      <c r="C601" s="57">
        <f t="shared" si="42"/>
        <v>42</v>
      </c>
      <c r="D601" s="52">
        <v>14252</v>
      </c>
      <c r="E601" s="52" t="s">
        <v>2713</v>
      </c>
      <c r="F601" s="52" t="s">
        <v>359</v>
      </c>
      <c r="G601" s="52" t="s">
        <v>2443</v>
      </c>
      <c r="H601" s="52" t="s">
        <v>2351</v>
      </c>
      <c r="I601" s="52" t="s">
        <v>2445</v>
      </c>
      <c r="J601" s="52" t="s">
        <v>2352</v>
      </c>
      <c r="K601" s="52" t="s">
        <v>292</v>
      </c>
      <c r="L601" s="52" t="s">
        <v>188</v>
      </c>
      <c r="M601" s="60">
        <v>2</v>
      </c>
      <c r="N601" s="57" t="str">
        <f t="shared" si="43"/>
        <v>日本工大駒場</v>
      </c>
    </row>
    <row r="602" spans="1:15" x14ac:dyDescent="0.2">
      <c r="A602" s="52">
        <f t="shared" si="40"/>
        <v>14253</v>
      </c>
      <c r="B602" s="52">
        <f t="shared" si="41"/>
        <v>1</v>
      </c>
      <c r="C602" s="57">
        <f t="shared" si="42"/>
        <v>42</v>
      </c>
      <c r="D602" s="52">
        <v>14253</v>
      </c>
      <c r="E602" s="52" t="s">
        <v>4176</v>
      </c>
      <c r="F602" s="52" t="s">
        <v>98</v>
      </c>
      <c r="G602" s="52" t="s">
        <v>4177</v>
      </c>
      <c r="H602" s="52" t="s">
        <v>1200</v>
      </c>
      <c r="I602" s="52" t="s">
        <v>4178</v>
      </c>
      <c r="J602" s="52" t="s">
        <v>1320</v>
      </c>
      <c r="K602" s="52" t="s">
        <v>292</v>
      </c>
      <c r="L602" s="52" t="s">
        <v>189</v>
      </c>
      <c r="M602" s="60">
        <v>1</v>
      </c>
      <c r="N602" s="57" t="str">
        <f t="shared" si="43"/>
        <v>日本工大駒場</v>
      </c>
    </row>
    <row r="603" spans="1:15" x14ac:dyDescent="0.2">
      <c r="A603" s="52">
        <f t="shared" si="40"/>
        <v>14254</v>
      </c>
      <c r="B603" s="52">
        <f t="shared" si="41"/>
        <v>1</v>
      </c>
      <c r="C603" s="57">
        <f t="shared" si="42"/>
        <v>42</v>
      </c>
      <c r="D603" s="52">
        <v>14254</v>
      </c>
      <c r="E603" s="52" t="s">
        <v>4179</v>
      </c>
      <c r="F603" s="52" t="s">
        <v>4180</v>
      </c>
      <c r="G603" s="52" t="s">
        <v>4181</v>
      </c>
      <c r="H603" s="52" t="s">
        <v>1534</v>
      </c>
      <c r="I603" s="52" t="s">
        <v>4182</v>
      </c>
      <c r="J603" s="52" t="s">
        <v>1535</v>
      </c>
      <c r="K603" s="52" t="s">
        <v>292</v>
      </c>
      <c r="L603" s="52" t="s">
        <v>189</v>
      </c>
      <c r="M603" s="60">
        <v>1</v>
      </c>
      <c r="N603" s="57" t="str">
        <f t="shared" si="43"/>
        <v>日本工大駒場</v>
      </c>
      <c r="O603" s="57"/>
    </row>
    <row r="604" spans="1:15" x14ac:dyDescent="0.2">
      <c r="A604" s="52">
        <f t="shared" si="40"/>
        <v>14255</v>
      </c>
      <c r="B604" s="52">
        <f t="shared" si="41"/>
        <v>1</v>
      </c>
      <c r="C604" s="57">
        <f t="shared" si="42"/>
        <v>42</v>
      </c>
      <c r="D604" s="52">
        <v>14255</v>
      </c>
      <c r="E604" s="52" t="s">
        <v>22</v>
      </c>
      <c r="F604" s="52" t="s">
        <v>4183</v>
      </c>
      <c r="G604" s="52" t="s">
        <v>1085</v>
      </c>
      <c r="H604" s="52" t="s">
        <v>2143</v>
      </c>
      <c r="I604" s="52" t="s">
        <v>1087</v>
      </c>
      <c r="J604" s="52" t="s">
        <v>4184</v>
      </c>
      <c r="K604" s="52" t="s">
        <v>292</v>
      </c>
      <c r="L604" s="52" t="s">
        <v>189</v>
      </c>
      <c r="M604" s="60">
        <v>1</v>
      </c>
      <c r="N604" s="57" t="str">
        <f t="shared" si="43"/>
        <v>日本工大駒場</v>
      </c>
      <c r="O604" s="57"/>
    </row>
    <row r="605" spans="1:15" x14ac:dyDescent="0.2">
      <c r="A605" s="52">
        <f t="shared" si="40"/>
        <v>14256</v>
      </c>
      <c r="B605" s="52">
        <f t="shared" si="41"/>
        <v>1</v>
      </c>
      <c r="C605" s="57">
        <f t="shared" si="42"/>
        <v>42</v>
      </c>
      <c r="D605" s="52">
        <v>14256</v>
      </c>
      <c r="E605" s="52" t="s">
        <v>4185</v>
      </c>
      <c r="F605" s="52" t="s">
        <v>4186</v>
      </c>
      <c r="G605" s="52" t="s">
        <v>4187</v>
      </c>
      <c r="H605" s="52" t="s">
        <v>1182</v>
      </c>
      <c r="I605" s="52" t="s">
        <v>4188</v>
      </c>
      <c r="J605" s="52" t="s">
        <v>1183</v>
      </c>
      <c r="K605" s="52" t="s">
        <v>292</v>
      </c>
      <c r="L605" s="52" t="s">
        <v>189</v>
      </c>
      <c r="M605" s="60">
        <v>1</v>
      </c>
      <c r="N605" s="57" t="str">
        <f t="shared" si="43"/>
        <v>日本工大駒場</v>
      </c>
      <c r="O605" s="57"/>
    </row>
    <row r="606" spans="1:15" x14ac:dyDescent="0.2">
      <c r="A606" s="52">
        <f t="shared" si="40"/>
        <v>14257</v>
      </c>
      <c r="B606" s="52">
        <f t="shared" si="41"/>
        <v>1</v>
      </c>
      <c r="C606" s="57">
        <f t="shared" si="42"/>
        <v>42</v>
      </c>
      <c r="D606" s="52">
        <v>14257</v>
      </c>
      <c r="E606" s="52" t="s">
        <v>926</v>
      </c>
      <c r="F606" s="52" t="s">
        <v>835</v>
      </c>
      <c r="G606" s="52" t="s">
        <v>2868</v>
      </c>
      <c r="H606" s="52" t="s">
        <v>2271</v>
      </c>
      <c r="I606" s="52" t="s">
        <v>2870</v>
      </c>
      <c r="J606" s="52" t="s">
        <v>2272</v>
      </c>
      <c r="K606" s="52" t="s">
        <v>292</v>
      </c>
      <c r="L606" s="52" t="s">
        <v>189</v>
      </c>
      <c r="M606" s="60">
        <v>1</v>
      </c>
      <c r="N606" s="57" t="str">
        <f t="shared" si="43"/>
        <v>日本工大駒場</v>
      </c>
      <c r="O606" s="57"/>
    </row>
    <row r="607" spans="1:15" x14ac:dyDescent="0.2">
      <c r="A607" s="52">
        <f t="shared" si="40"/>
        <v>14258</v>
      </c>
      <c r="B607" s="52">
        <f t="shared" si="41"/>
        <v>1</v>
      </c>
      <c r="C607" s="57">
        <f t="shared" si="42"/>
        <v>42</v>
      </c>
      <c r="D607" s="52">
        <v>14258</v>
      </c>
      <c r="E607" s="52" t="s">
        <v>362</v>
      </c>
      <c r="F607" s="52" t="s">
        <v>4189</v>
      </c>
      <c r="G607" s="52" t="s">
        <v>1530</v>
      </c>
      <c r="H607" s="52" t="s">
        <v>4190</v>
      </c>
      <c r="I607" s="52" t="s">
        <v>1531</v>
      </c>
      <c r="J607" s="52" t="s">
        <v>4191</v>
      </c>
      <c r="K607" s="52" t="s">
        <v>292</v>
      </c>
      <c r="L607" s="52" t="s">
        <v>185</v>
      </c>
      <c r="M607" s="60">
        <v>1</v>
      </c>
      <c r="N607" s="57" t="str">
        <f t="shared" si="43"/>
        <v>日本工大駒場</v>
      </c>
      <c r="O607" s="57"/>
    </row>
    <row r="608" spans="1:15" x14ac:dyDescent="0.2">
      <c r="A608" s="52">
        <f t="shared" si="40"/>
        <v>14259</v>
      </c>
      <c r="B608" s="52">
        <f t="shared" si="41"/>
        <v>1</v>
      </c>
      <c r="C608" s="57">
        <f t="shared" si="42"/>
        <v>42</v>
      </c>
      <c r="D608" s="52">
        <v>14259</v>
      </c>
      <c r="E608" s="52" t="s">
        <v>22</v>
      </c>
      <c r="F608" s="52" t="s">
        <v>4192</v>
      </c>
      <c r="G608" s="52" t="s">
        <v>1085</v>
      </c>
      <c r="H608" s="52" t="s">
        <v>4193</v>
      </c>
      <c r="I608" s="52" t="s">
        <v>1087</v>
      </c>
      <c r="J608" s="52" t="s">
        <v>4194</v>
      </c>
      <c r="K608" s="52" t="s">
        <v>292</v>
      </c>
      <c r="L608" s="52" t="s">
        <v>185</v>
      </c>
      <c r="M608" s="60">
        <v>1</v>
      </c>
      <c r="N608" s="57" t="str">
        <f t="shared" si="43"/>
        <v>日本工大駒場</v>
      </c>
      <c r="O608" s="57"/>
    </row>
    <row r="609" spans="1:15" x14ac:dyDescent="0.2">
      <c r="A609" s="52">
        <f t="shared" si="40"/>
        <v>14260</v>
      </c>
      <c r="B609" s="52">
        <f t="shared" si="41"/>
        <v>1</v>
      </c>
      <c r="C609" s="57">
        <f t="shared" si="42"/>
        <v>42</v>
      </c>
      <c r="D609" s="52">
        <v>14260</v>
      </c>
      <c r="E609" s="52" t="s">
        <v>2715</v>
      </c>
      <c r="F609" s="52" t="s">
        <v>2716</v>
      </c>
      <c r="G609" s="52" t="s">
        <v>2717</v>
      </c>
      <c r="H609" s="52" t="s">
        <v>2718</v>
      </c>
      <c r="I609" s="52" t="s">
        <v>2719</v>
      </c>
      <c r="J609" s="52" t="s">
        <v>2720</v>
      </c>
      <c r="K609" s="52" t="s">
        <v>292</v>
      </c>
      <c r="L609" s="52" t="s">
        <v>188</v>
      </c>
      <c r="M609" s="60">
        <v>2</v>
      </c>
      <c r="N609" s="57" t="str">
        <f t="shared" si="43"/>
        <v>日本工大駒場</v>
      </c>
    </row>
    <row r="610" spans="1:15" x14ac:dyDescent="0.2">
      <c r="A610" s="52">
        <f t="shared" si="40"/>
        <v>14261</v>
      </c>
      <c r="B610" s="52">
        <f t="shared" si="41"/>
        <v>1</v>
      </c>
      <c r="C610" s="57">
        <f t="shared" si="42"/>
        <v>42</v>
      </c>
      <c r="D610" s="52">
        <v>14261</v>
      </c>
      <c r="E610" s="52" t="s">
        <v>2721</v>
      </c>
      <c r="F610" s="52" t="s">
        <v>2722</v>
      </c>
      <c r="G610" s="52" t="s">
        <v>2723</v>
      </c>
      <c r="H610" s="52" t="s">
        <v>2588</v>
      </c>
      <c r="I610" s="52" t="s">
        <v>2724</v>
      </c>
      <c r="J610" s="52" t="s">
        <v>2590</v>
      </c>
      <c r="K610" s="52" t="s">
        <v>292</v>
      </c>
      <c r="L610" s="52" t="s">
        <v>188</v>
      </c>
      <c r="M610" s="60">
        <v>2</v>
      </c>
      <c r="N610" s="57" t="str">
        <f t="shared" si="43"/>
        <v>日本工大駒場</v>
      </c>
    </row>
    <row r="611" spans="1:15" x14ac:dyDescent="0.2">
      <c r="A611" s="52">
        <f t="shared" si="40"/>
        <v>14262</v>
      </c>
      <c r="B611" s="52">
        <f t="shared" si="41"/>
        <v>1</v>
      </c>
      <c r="C611" s="57">
        <f t="shared" si="42"/>
        <v>42</v>
      </c>
      <c r="D611" s="52">
        <v>14262</v>
      </c>
      <c r="E611" s="52" t="s">
        <v>363</v>
      </c>
      <c r="F611" s="52" t="s">
        <v>2725</v>
      </c>
      <c r="G611" s="52" t="s">
        <v>2726</v>
      </c>
      <c r="H611" s="52" t="s">
        <v>1407</v>
      </c>
      <c r="I611" s="52" t="s">
        <v>2727</v>
      </c>
      <c r="J611" s="52" t="s">
        <v>1408</v>
      </c>
      <c r="K611" s="52" t="s">
        <v>292</v>
      </c>
      <c r="L611" s="52" t="s">
        <v>188</v>
      </c>
      <c r="M611" s="60">
        <v>2</v>
      </c>
      <c r="N611" s="57" t="str">
        <f t="shared" si="43"/>
        <v>日本工大駒場</v>
      </c>
      <c r="O611" s="57"/>
    </row>
    <row r="612" spans="1:15" x14ac:dyDescent="0.2">
      <c r="A612" s="52">
        <f t="shared" si="40"/>
        <v>14263</v>
      </c>
      <c r="B612" s="52">
        <f t="shared" si="41"/>
        <v>1</v>
      </c>
      <c r="C612" s="57">
        <f t="shared" si="42"/>
        <v>42</v>
      </c>
      <c r="D612" s="52">
        <v>14263</v>
      </c>
      <c r="E612" s="52" t="s">
        <v>2728</v>
      </c>
      <c r="F612" s="52" t="s">
        <v>2729</v>
      </c>
      <c r="G612" s="52" t="s">
        <v>2730</v>
      </c>
      <c r="H612" s="52" t="s">
        <v>1765</v>
      </c>
      <c r="I612" s="52" t="s">
        <v>2731</v>
      </c>
      <c r="J612" s="52" t="s">
        <v>1767</v>
      </c>
      <c r="K612" s="52" t="s">
        <v>292</v>
      </c>
      <c r="L612" s="52" t="s">
        <v>188</v>
      </c>
      <c r="M612" s="60">
        <v>2</v>
      </c>
      <c r="N612" s="57" t="str">
        <f t="shared" si="43"/>
        <v>日本工大駒場</v>
      </c>
      <c r="O612" s="57"/>
    </row>
    <row r="613" spans="1:15" x14ac:dyDescent="0.2">
      <c r="A613" s="52">
        <f t="shared" si="40"/>
        <v>14264</v>
      </c>
      <c r="B613" s="52">
        <f t="shared" si="41"/>
        <v>1</v>
      </c>
      <c r="C613" s="57">
        <f t="shared" si="42"/>
        <v>42</v>
      </c>
      <c r="D613" s="52">
        <v>14264</v>
      </c>
      <c r="E613" s="52" t="s">
        <v>2732</v>
      </c>
      <c r="F613" s="52" t="s">
        <v>594</v>
      </c>
      <c r="G613" s="52" t="s">
        <v>2733</v>
      </c>
      <c r="H613" s="52" t="s">
        <v>1035</v>
      </c>
      <c r="I613" s="52" t="s">
        <v>2734</v>
      </c>
      <c r="J613" s="52" t="s">
        <v>1037</v>
      </c>
      <c r="K613" s="52" t="s">
        <v>292</v>
      </c>
      <c r="L613" s="52" t="s">
        <v>188</v>
      </c>
      <c r="M613" s="60">
        <v>2</v>
      </c>
      <c r="N613" s="57" t="str">
        <f t="shared" si="43"/>
        <v>日本工大駒場</v>
      </c>
      <c r="O613" s="57"/>
    </row>
    <row r="614" spans="1:15" x14ac:dyDescent="0.2">
      <c r="A614" s="52">
        <f t="shared" si="40"/>
        <v>14265</v>
      </c>
      <c r="B614" s="52">
        <f t="shared" si="41"/>
        <v>1</v>
      </c>
      <c r="C614" s="57">
        <f t="shared" si="42"/>
        <v>42</v>
      </c>
      <c r="D614" s="52">
        <v>14265</v>
      </c>
      <c r="E614" s="52" t="s">
        <v>2735</v>
      </c>
      <c r="F614" s="52" t="s">
        <v>2736</v>
      </c>
      <c r="G614" s="52" t="s">
        <v>2737</v>
      </c>
      <c r="H614" s="52" t="s">
        <v>2738</v>
      </c>
      <c r="I614" s="52" t="s">
        <v>2739</v>
      </c>
      <c r="J614" s="52" t="s">
        <v>2740</v>
      </c>
      <c r="K614" s="52" t="s">
        <v>292</v>
      </c>
      <c r="L614" s="52" t="s">
        <v>188</v>
      </c>
      <c r="M614" s="60">
        <v>2</v>
      </c>
      <c r="N614" s="57" t="str">
        <f t="shared" si="43"/>
        <v>日本工大駒場</v>
      </c>
      <c r="O614" s="57"/>
    </row>
    <row r="615" spans="1:15" x14ac:dyDescent="0.2">
      <c r="A615" s="52">
        <f t="shared" si="40"/>
        <v>14266</v>
      </c>
      <c r="B615" s="52">
        <f t="shared" si="41"/>
        <v>1</v>
      </c>
      <c r="C615" s="57">
        <f t="shared" si="42"/>
        <v>42</v>
      </c>
      <c r="D615" s="52">
        <v>14266</v>
      </c>
      <c r="E615" s="52" t="s">
        <v>2741</v>
      </c>
      <c r="F615" s="52" t="s">
        <v>2742</v>
      </c>
      <c r="G615" s="52" t="s">
        <v>2743</v>
      </c>
      <c r="H615" s="52" t="s">
        <v>2744</v>
      </c>
      <c r="I615" s="52" t="s">
        <v>2745</v>
      </c>
      <c r="J615" s="52" t="s">
        <v>2746</v>
      </c>
      <c r="K615" s="52" t="s">
        <v>292</v>
      </c>
      <c r="L615" s="52" t="s">
        <v>188</v>
      </c>
      <c r="M615" s="60">
        <v>2</v>
      </c>
      <c r="N615" s="57" t="str">
        <f t="shared" si="43"/>
        <v>日本工大駒場</v>
      </c>
    </row>
    <row r="616" spans="1:15" x14ac:dyDescent="0.2">
      <c r="A616" s="52">
        <f t="shared" si="40"/>
        <v>14267</v>
      </c>
      <c r="B616" s="52">
        <f t="shared" si="41"/>
        <v>1</v>
      </c>
      <c r="C616" s="57">
        <f t="shared" si="42"/>
        <v>42</v>
      </c>
      <c r="D616" s="52">
        <v>14267</v>
      </c>
      <c r="E616" s="52" t="s">
        <v>1271</v>
      </c>
      <c r="F616" s="52" t="s">
        <v>4195</v>
      </c>
      <c r="G616" s="52" t="s">
        <v>1273</v>
      </c>
      <c r="H616" s="52" t="s">
        <v>1422</v>
      </c>
      <c r="I616" s="52" t="s">
        <v>1275</v>
      </c>
      <c r="J616" s="52" t="s">
        <v>1424</v>
      </c>
      <c r="K616" s="52" t="s">
        <v>292</v>
      </c>
      <c r="L616" s="52" t="s">
        <v>189</v>
      </c>
      <c r="M616" s="60">
        <v>1</v>
      </c>
      <c r="N616" s="57" t="str">
        <f t="shared" si="43"/>
        <v>日本工大駒場</v>
      </c>
    </row>
    <row r="617" spans="1:15" x14ac:dyDescent="0.2">
      <c r="A617" s="52">
        <f t="shared" si="40"/>
        <v>14268</v>
      </c>
      <c r="B617" s="52">
        <f t="shared" si="41"/>
        <v>1</v>
      </c>
      <c r="C617" s="57">
        <f t="shared" si="42"/>
        <v>42</v>
      </c>
      <c r="D617" s="52">
        <v>14268</v>
      </c>
      <c r="E617" s="52" t="s">
        <v>4196</v>
      </c>
      <c r="F617" s="52" t="s">
        <v>4197</v>
      </c>
      <c r="G617" s="52" t="s">
        <v>4198</v>
      </c>
      <c r="H617" s="52" t="s">
        <v>4199</v>
      </c>
      <c r="I617" s="52" t="s">
        <v>4200</v>
      </c>
      <c r="J617" s="52" t="s">
        <v>4201</v>
      </c>
      <c r="K617" s="52" t="s">
        <v>292</v>
      </c>
      <c r="L617" s="52" t="s">
        <v>189</v>
      </c>
      <c r="M617" s="60">
        <v>1</v>
      </c>
      <c r="N617" s="57" t="str">
        <f t="shared" si="43"/>
        <v>日本工大駒場</v>
      </c>
    </row>
    <row r="618" spans="1:15" x14ac:dyDescent="0.2">
      <c r="A618" s="52">
        <f t="shared" si="40"/>
        <v>14276</v>
      </c>
      <c r="B618" s="52">
        <f t="shared" si="41"/>
        <v>1</v>
      </c>
      <c r="C618" s="57">
        <f t="shared" si="42"/>
        <v>42</v>
      </c>
      <c r="D618" s="52">
        <v>14276</v>
      </c>
      <c r="E618" s="52" t="s">
        <v>2751</v>
      </c>
      <c r="F618" s="52" t="s">
        <v>2752</v>
      </c>
      <c r="G618" s="52" t="s">
        <v>2753</v>
      </c>
      <c r="H618" s="52" t="s">
        <v>2754</v>
      </c>
      <c r="I618" s="52" t="s">
        <v>2755</v>
      </c>
      <c r="J618" s="52" t="s">
        <v>2756</v>
      </c>
      <c r="K618" s="52" t="s">
        <v>292</v>
      </c>
      <c r="L618" s="52" t="s">
        <v>188</v>
      </c>
      <c r="M618" s="60">
        <v>2</v>
      </c>
      <c r="N618" s="57" t="str">
        <f t="shared" si="43"/>
        <v>日本工大駒場</v>
      </c>
    </row>
    <row r="619" spans="1:15" x14ac:dyDescent="0.2">
      <c r="A619" s="52">
        <f t="shared" si="40"/>
        <v>14277</v>
      </c>
      <c r="B619" s="52">
        <f t="shared" si="41"/>
        <v>1</v>
      </c>
      <c r="C619" s="57">
        <f t="shared" si="42"/>
        <v>42</v>
      </c>
      <c r="D619" s="52">
        <v>14277</v>
      </c>
      <c r="E619" s="52" t="s">
        <v>68</v>
      </c>
      <c r="F619" s="52" t="s">
        <v>589</v>
      </c>
      <c r="G619" s="52" t="s">
        <v>1142</v>
      </c>
      <c r="H619" s="52" t="s">
        <v>2757</v>
      </c>
      <c r="I619" s="52" t="s">
        <v>1143</v>
      </c>
      <c r="J619" s="52" t="s">
        <v>2758</v>
      </c>
      <c r="K619" s="52" t="s">
        <v>292</v>
      </c>
      <c r="L619" s="52" t="s">
        <v>188</v>
      </c>
      <c r="M619" s="60">
        <v>2</v>
      </c>
      <c r="N619" s="57" t="str">
        <f t="shared" si="43"/>
        <v>日本工大駒場</v>
      </c>
      <c r="O619" s="57"/>
    </row>
    <row r="620" spans="1:15" x14ac:dyDescent="0.2">
      <c r="A620" s="52">
        <f t="shared" si="40"/>
        <v>14278</v>
      </c>
      <c r="B620" s="52">
        <f t="shared" si="41"/>
        <v>1</v>
      </c>
      <c r="C620" s="57">
        <f t="shared" si="42"/>
        <v>42</v>
      </c>
      <c r="D620" s="52">
        <v>14278</v>
      </c>
      <c r="E620" s="52" t="s">
        <v>73</v>
      </c>
      <c r="F620" s="52" t="s">
        <v>471</v>
      </c>
      <c r="G620" s="52" t="s">
        <v>1912</v>
      </c>
      <c r="H620" s="52" t="s">
        <v>2759</v>
      </c>
      <c r="I620" s="52" t="s">
        <v>1914</v>
      </c>
      <c r="J620" s="52" t="s">
        <v>2760</v>
      </c>
      <c r="K620" s="52" t="s">
        <v>292</v>
      </c>
      <c r="L620" s="52" t="s">
        <v>188</v>
      </c>
      <c r="M620" s="60">
        <v>2</v>
      </c>
      <c r="N620" s="57" t="str">
        <f t="shared" si="43"/>
        <v>日本工大駒場</v>
      </c>
      <c r="O620" s="57"/>
    </row>
    <row r="621" spans="1:15" x14ac:dyDescent="0.2">
      <c r="A621" s="52">
        <f t="shared" si="40"/>
        <v>14280</v>
      </c>
      <c r="B621" s="52">
        <f t="shared" si="41"/>
        <v>1</v>
      </c>
      <c r="C621" s="57">
        <f t="shared" si="42"/>
        <v>42</v>
      </c>
      <c r="D621" s="52">
        <v>14280</v>
      </c>
      <c r="E621" s="52" t="s">
        <v>911</v>
      </c>
      <c r="F621" s="52" t="s">
        <v>654</v>
      </c>
      <c r="G621" s="52" t="s">
        <v>2761</v>
      </c>
      <c r="H621" s="52" t="s">
        <v>2762</v>
      </c>
      <c r="I621" s="52" t="s">
        <v>2763</v>
      </c>
      <c r="J621" s="52" t="s">
        <v>2764</v>
      </c>
      <c r="K621" s="52" t="s">
        <v>292</v>
      </c>
      <c r="L621" s="52" t="s">
        <v>1044</v>
      </c>
      <c r="M621" s="60">
        <v>3</v>
      </c>
      <c r="N621" s="57" t="str">
        <f t="shared" si="43"/>
        <v>日本工大駒場</v>
      </c>
      <c r="O621" s="57"/>
    </row>
    <row r="622" spans="1:15" x14ac:dyDescent="0.2">
      <c r="A622" s="52">
        <f t="shared" si="40"/>
        <v>14281</v>
      </c>
      <c r="B622" s="52">
        <f t="shared" si="41"/>
        <v>1</v>
      </c>
      <c r="C622" s="57">
        <f t="shared" si="42"/>
        <v>42</v>
      </c>
      <c r="D622" s="52">
        <v>14281</v>
      </c>
      <c r="E622" s="52" t="s">
        <v>39</v>
      </c>
      <c r="F622" s="52" t="s">
        <v>912</v>
      </c>
      <c r="G622" s="52" t="s">
        <v>1332</v>
      </c>
      <c r="H622" s="52" t="s">
        <v>2747</v>
      </c>
      <c r="I622" s="52" t="s">
        <v>1333</v>
      </c>
      <c r="J622" s="52" t="s">
        <v>2748</v>
      </c>
      <c r="K622" s="52" t="s">
        <v>292</v>
      </c>
      <c r="L622" s="52" t="s">
        <v>1044</v>
      </c>
      <c r="M622" s="60">
        <v>3</v>
      </c>
      <c r="N622" s="57" t="str">
        <f t="shared" si="43"/>
        <v>日本工大駒場</v>
      </c>
      <c r="O622" s="57"/>
    </row>
    <row r="623" spans="1:15" x14ac:dyDescent="0.2">
      <c r="A623" s="52">
        <f t="shared" si="40"/>
        <v>14283</v>
      </c>
      <c r="B623" s="52">
        <f t="shared" si="41"/>
        <v>1</v>
      </c>
      <c r="C623" s="57">
        <f t="shared" si="42"/>
        <v>42</v>
      </c>
      <c r="D623" s="52">
        <v>14283</v>
      </c>
      <c r="E623" s="52" t="s">
        <v>913</v>
      </c>
      <c r="F623" s="52" t="s">
        <v>614</v>
      </c>
      <c r="G623" s="52" t="s">
        <v>2765</v>
      </c>
      <c r="H623" s="52" t="s">
        <v>1081</v>
      </c>
      <c r="I623" s="52" t="s">
        <v>2766</v>
      </c>
      <c r="J623" s="52" t="s">
        <v>1083</v>
      </c>
      <c r="K623" s="52" t="s">
        <v>292</v>
      </c>
      <c r="L623" s="52" t="s">
        <v>1044</v>
      </c>
      <c r="M623" s="60">
        <v>3</v>
      </c>
      <c r="N623" s="57" t="str">
        <f t="shared" si="43"/>
        <v>日本工大駒場</v>
      </c>
      <c r="O623" s="57"/>
    </row>
    <row r="624" spans="1:15" x14ac:dyDescent="0.2">
      <c r="A624" s="52">
        <f t="shared" si="40"/>
        <v>14284</v>
      </c>
      <c r="B624" s="52">
        <f t="shared" si="41"/>
        <v>1</v>
      </c>
      <c r="C624" s="57">
        <f t="shared" si="42"/>
        <v>42</v>
      </c>
      <c r="D624" s="52">
        <v>14284</v>
      </c>
      <c r="E624" s="52" t="s">
        <v>914</v>
      </c>
      <c r="F624" s="52" t="s">
        <v>915</v>
      </c>
      <c r="G624" s="52" t="s">
        <v>2767</v>
      </c>
      <c r="H624" s="52" t="s">
        <v>1847</v>
      </c>
      <c r="I624" s="52" t="s">
        <v>2768</v>
      </c>
      <c r="J624" s="52" t="s">
        <v>1848</v>
      </c>
      <c r="K624" s="52" t="s">
        <v>292</v>
      </c>
      <c r="L624" s="52" t="s">
        <v>1044</v>
      </c>
      <c r="M624" s="60">
        <v>3</v>
      </c>
      <c r="N624" s="57" t="str">
        <f t="shared" si="43"/>
        <v>日本工大駒場</v>
      </c>
    </row>
    <row r="625" spans="1:15" x14ac:dyDescent="0.2">
      <c r="A625" s="52">
        <f t="shared" si="40"/>
        <v>14285</v>
      </c>
      <c r="B625" s="52">
        <f t="shared" si="41"/>
        <v>1</v>
      </c>
      <c r="C625" s="57">
        <f t="shared" si="42"/>
        <v>42</v>
      </c>
      <c r="D625" s="52">
        <v>14285</v>
      </c>
      <c r="E625" s="52" t="s">
        <v>916</v>
      </c>
      <c r="F625" s="52" t="s">
        <v>917</v>
      </c>
      <c r="G625" s="52" t="s">
        <v>2769</v>
      </c>
      <c r="H625" s="52" t="s">
        <v>1121</v>
      </c>
      <c r="I625" s="52" t="s">
        <v>2770</v>
      </c>
      <c r="J625" s="52" t="s">
        <v>1123</v>
      </c>
      <c r="K625" s="52" t="s">
        <v>292</v>
      </c>
      <c r="L625" s="52" t="s">
        <v>1044</v>
      </c>
      <c r="M625" s="60">
        <v>3</v>
      </c>
      <c r="N625" s="57" t="str">
        <f t="shared" si="43"/>
        <v>日本工大駒場</v>
      </c>
    </row>
    <row r="626" spans="1:15" x14ac:dyDescent="0.2">
      <c r="A626" s="52">
        <f t="shared" si="40"/>
        <v>14289</v>
      </c>
      <c r="B626" s="52">
        <f t="shared" si="41"/>
        <v>1</v>
      </c>
      <c r="C626" s="57">
        <f t="shared" si="42"/>
        <v>42</v>
      </c>
      <c r="D626" s="52">
        <v>14289</v>
      </c>
      <c r="E626" s="52" t="s">
        <v>674</v>
      </c>
      <c r="F626" s="52" t="s">
        <v>2771</v>
      </c>
      <c r="G626" s="52" t="s">
        <v>2203</v>
      </c>
      <c r="H626" s="52" t="s">
        <v>2772</v>
      </c>
      <c r="I626" s="52" t="s">
        <v>2205</v>
      </c>
      <c r="J626" s="52" t="s">
        <v>2773</v>
      </c>
      <c r="K626" s="52" t="s">
        <v>291</v>
      </c>
      <c r="L626" s="52" t="s">
        <v>188</v>
      </c>
      <c r="M626" s="60">
        <v>2</v>
      </c>
      <c r="N626" s="57" t="str">
        <f t="shared" si="43"/>
        <v>日本工大駒場</v>
      </c>
    </row>
    <row r="627" spans="1:15" x14ac:dyDescent="0.2">
      <c r="A627" s="52">
        <f t="shared" si="40"/>
        <v>14506</v>
      </c>
      <c r="B627" s="52">
        <f t="shared" si="41"/>
        <v>1</v>
      </c>
      <c r="C627" s="57">
        <f t="shared" si="42"/>
        <v>45</v>
      </c>
      <c r="D627" s="52">
        <v>14506</v>
      </c>
      <c r="E627" s="52" t="s">
        <v>918</v>
      </c>
      <c r="F627" s="52" t="s">
        <v>919</v>
      </c>
      <c r="G627" s="52" t="s">
        <v>2774</v>
      </c>
      <c r="H627" s="52" t="s">
        <v>2568</v>
      </c>
      <c r="I627" s="52" t="s">
        <v>2775</v>
      </c>
      <c r="J627" s="52" t="s">
        <v>2569</v>
      </c>
      <c r="K627" s="52" t="s">
        <v>291</v>
      </c>
      <c r="L627" s="52" t="s">
        <v>1044</v>
      </c>
      <c r="M627" s="60">
        <v>3</v>
      </c>
      <c r="N627" s="57" t="str">
        <f t="shared" si="43"/>
        <v>目黒日大</v>
      </c>
    </row>
    <row r="628" spans="1:15" x14ac:dyDescent="0.2">
      <c r="A628" s="52">
        <f t="shared" si="40"/>
        <v>14507</v>
      </c>
      <c r="B628" s="52">
        <f t="shared" si="41"/>
        <v>1</v>
      </c>
      <c r="C628" s="57">
        <f t="shared" si="42"/>
        <v>45</v>
      </c>
      <c r="D628" s="52">
        <v>14507</v>
      </c>
      <c r="E628" s="52" t="s">
        <v>920</v>
      </c>
      <c r="F628" s="52" t="s">
        <v>921</v>
      </c>
      <c r="G628" s="52" t="s">
        <v>2776</v>
      </c>
      <c r="H628" s="52" t="s">
        <v>1213</v>
      </c>
      <c r="I628" s="52" t="s">
        <v>2777</v>
      </c>
      <c r="J628" s="52" t="s">
        <v>2778</v>
      </c>
      <c r="K628" s="52" t="s">
        <v>291</v>
      </c>
      <c r="L628" s="52" t="s">
        <v>188</v>
      </c>
      <c r="M628" s="60">
        <v>3</v>
      </c>
      <c r="N628" s="57" t="str">
        <f t="shared" si="43"/>
        <v>目黒日大</v>
      </c>
    </row>
    <row r="629" spans="1:15" x14ac:dyDescent="0.2">
      <c r="A629" s="52">
        <f t="shared" si="40"/>
        <v>14508</v>
      </c>
      <c r="B629" s="52">
        <f t="shared" si="41"/>
        <v>1</v>
      </c>
      <c r="C629" s="57">
        <f t="shared" si="42"/>
        <v>45</v>
      </c>
      <c r="D629" s="52">
        <v>14508</v>
      </c>
      <c r="E629" s="52" t="s">
        <v>34</v>
      </c>
      <c r="F629" s="52" t="s">
        <v>882</v>
      </c>
      <c r="G629" s="52" t="s">
        <v>1300</v>
      </c>
      <c r="H629" s="52" t="s">
        <v>1935</v>
      </c>
      <c r="I629" s="52" t="s">
        <v>1302</v>
      </c>
      <c r="J629" s="52" t="s">
        <v>1936</v>
      </c>
      <c r="K629" s="52" t="s">
        <v>291</v>
      </c>
      <c r="L629" s="52" t="s">
        <v>1044</v>
      </c>
      <c r="M629" s="60">
        <v>3</v>
      </c>
      <c r="N629" s="57" t="str">
        <f t="shared" si="43"/>
        <v>目黒日大</v>
      </c>
    </row>
    <row r="630" spans="1:15" x14ac:dyDescent="0.2">
      <c r="A630" s="52">
        <f t="shared" si="40"/>
        <v>14509</v>
      </c>
      <c r="B630" s="52">
        <f t="shared" si="41"/>
        <v>1</v>
      </c>
      <c r="C630" s="57">
        <f t="shared" si="42"/>
        <v>45</v>
      </c>
      <c r="D630" s="52">
        <v>14509</v>
      </c>
      <c r="E630" s="52" t="s">
        <v>2779</v>
      </c>
      <c r="F630" s="52" t="s">
        <v>2780</v>
      </c>
      <c r="G630" s="52" t="s">
        <v>1392</v>
      </c>
      <c r="H630" s="52" t="s">
        <v>2781</v>
      </c>
      <c r="I630" s="52" t="s">
        <v>1393</v>
      </c>
      <c r="J630" s="52" t="s">
        <v>2782</v>
      </c>
      <c r="K630" s="52" t="s">
        <v>291</v>
      </c>
      <c r="L630" s="52" t="s">
        <v>188</v>
      </c>
      <c r="M630" s="60">
        <v>2</v>
      </c>
      <c r="N630" s="57" t="str">
        <f t="shared" si="43"/>
        <v>目黒日大</v>
      </c>
    </row>
    <row r="631" spans="1:15" x14ac:dyDescent="0.2">
      <c r="A631" s="52">
        <f t="shared" si="40"/>
        <v>14510</v>
      </c>
      <c r="B631" s="52">
        <f t="shared" si="41"/>
        <v>1</v>
      </c>
      <c r="C631" s="57">
        <f t="shared" si="42"/>
        <v>45</v>
      </c>
      <c r="D631" s="52">
        <v>14510</v>
      </c>
      <c r="E631" s="52" t="s">
        <v>465</v>
      </c>
      <c r="F631" s="52" t="s">
        <v>2783</v>
      </c>
      <c r="G631" s="52" t="s">
        <v>1321</v>
      </c>
      <c r="H631" s="52" t="s">
        <v>2784</v>
      </c>
      <c r="I631" s="52" t="s">
        <v>1322</v>
      </c>
      <c r="J631" s="52" t="s">
        <v>2785</v>
      </c>
      <c r="K631" s="52" t="s">
        <v>291</v>
      </c>
      <c r="L631" s="52" t="s">
        <v>188</v>
      </c>
      <c r="M631" s="60">
        <v>2</v>
      </c>
      <c r="N631" s="57" t="str">
        <f t="shared" si="43"/>
        <v>目黒日大</v>
      </c>
    </row>
    <row r="632" spans="1:15" x14ac:dyDescent="0.2">
      <c r="A632" s="52">
        <f t="shared" si="40"/>
        <v>14511</v>
      </c>
      <c r="B632" s="52">
        <f t="shared" si="41"/>
        <v>1</v>
      </c>
      <c r="C632" s="57">
        <f t="shared" si="42"/>
        <v>45</v>
      </c>
      <c r="D632" s="52">
        <v>14511</v>
      </c>
      <c r="E632" s="52" t="s">
        <v>679</v>
      </c>
      <c r="F632" s="52" t="s">
        <v>792</v>
      </c>
      <c r="G632" s="52" t="s">
        <v>2786</v>
      </c>
      <c r="H632" s="52" t="s">
        <v>1859</v>
      </c>
      <c r="I632" s="52" t="s">
        <v>2787</v>
      </c>
      <c r="J632" s="52" t="s">
        <v>1860</v>
      </c>
      <c r="K632" s="52" t="s">
        <v>291</v>
      </c>
      <c r="L632" s="52" t="s">
        <v>188</v>
      </c>
      <c r="M632" s="60">
        <v>2</v>
      </c>
      <c r="N632" s="57" t="str">
        <f t="shared" si="43"/>
        <v>目黒日大</v>
      </c>
    </row>
    <row r="633" spans="1:15" x14ac:dyDescent="0.2">
      <c r="A633" s="52">
        <f t="shared" si="40"/>
        <v>14512</v>
      </c>
      <c r="B633" s="52">
        <f t="shared" si="41"/>
        <v>1</v>
      </c>
      <c r="C633" s="57">
        <f t="shared" si="42"/>
        <v>45</v>
      </c>
      <c r="D633" s="52">
        <v>14512</v>
      </c>
      <c r="E633" s="52" t="s">
        <v>676</v>
      </c>
      <c r="F633" s="52" t="s">
        <v>2788</v>
      </c>
      <c r="G633" s="52" t="s">
        <v>1227</v>
      </c>
      <c r="H633" s="52" t="s">
        <v>2789</v>
      </c>
      <c r="I633" s="52" t="s">
        <v>1229</v>
      </c>
      <c r="J633" s="52" t="s">
        <v>2790</v>
      </c>
      <c r="K633" s="52" t="s">
        <v>291</v>
      </c>
      <c r="L633" s="52" t="s">
        <v>188</v>
      </c>
      <c r="M633" s="60">
        <v>2</v>
      </c>
      <c r="N633" s="57" t="str">
        <f t="shared" si="43"/>
        <v>目黒日大</v>
      </c>
    </row>
    <row r="634" spans="1:15" x14ac:dyDescent="0.2">
      <c r="A634" s="52">
        <f t="shared" si="40"/>
        <v>14513</v>
      </c>
      <c r="B634" s="52">
        <f t="shared" si="41"/>
        <v>1</v>
      </c>
      <c r="C634" s="57">
        <f t="shared" si="42"/>
        <v>45</v>
      </c>
      <c r="D634" s="52">
        <v>14513</v>
      </c>
      <c r="E634" s="52" t="s">
        <v>22</v>
      </c>
      <c r="F634" s="52" t="s">
        <v>4202</v>
      </c>
      <c r="G634" s="52" t="s">
        <v>1085</v>
      </c>
      <c r="H634" s="52" t="s">
        <v>4203</v>
      </c>
      <c r="I634" s="52" t="s">
        <v>1625</v>
      </c>
      <c r="J634" s="52" t="s">
        <v>4204</v>
      </c>
      <c r="K634" s="52" t="s">
        <v>291</v>
      </c>
      <c r="L634" s="52" t="s">
        <v>189</v>
      </c>
      <c r="M634" s="60">
        <v>1</v>
      </c>
      <c r="N634" s="57" t="str">
        <f t="shared" si="43"/>
        <v>目黒日大</v>
      </c>
    </row>
    <row r="635" spans="1:15" x14ac:dyDescent="0.2">
      <c r="A635" s="52">
        <f t="shared" si="40"/>
        <v>14514</v>
      </c>
      <c r="B635" s="52">
        <f t="shared" si="41"/>
        <v>1</v>
      </c>
      <c r="C635" s="57">
        <f t="shared" si="42"/>
        <v>45</v>
      </c>
      <c r="D635" s="52">
        <v>14514</v>
      </c>
      <c r="E635" s="52" t="s">
        <v>4205</v>
      </c>
      <c r="F635" s="52" t="s">
        <v>4206</v>
      </c>
      <c r="G635" s="52" t="s">
        <v>4207</v>
      </c>
      <c r="H635" s="52" t="s">
        <v>2120</v>
      </c>
      <c r="I635" s="52" t="s">
        <v>4208</v>
      </c>
      <c r="J635" s="52" t="s">
        <v>3223</v>
      </c>
      <c r="K635" s="52" t="s">
        <v>291</v>
      </c>
      <c r="L635" s="52" t="s">
        <v>189</v>
      </c>
      <c r="M635" s="60">
        <v>1</v>
      </c>
      <c r="N635" s="57" t="str">
        <f t="shared" si="43"/>
        <v>目黒日大</v>
      </c>
      <c r="O635" s="57"/>
    </row>
    <row r="636" spans="1:15" x14ac:dyDescent="0.2">
      <c r="A636" s="52">
        <f t="shared" si="40"/>
        <v>14515</v>
      </c>
      <c r="B636" s="52">
        <f t="shared" si="41"/>
        <v>1</v>
      </c>
      <c r="C636" s="57">
        <f t="shared" si="42"/>
        <v>45</v>
      </c>
      <c r="D636" s="52">
        <v>14515</v>
      </c>
      <c r="E636" s="52" t="s">
        <v>3676</v>
      </c>
      <c r="F636" s="52" t="s">
        <v>4209</v>
      </c>
      <c r="G636" s="52" t="s">
        <v>3678</v>
      </c>
      <c r="H636" s="52" t="s">
        <v>4210</v>
      </c>
      <c r="I636" s="52" t="s">
        <v>3679</v>
      </c>
      <c r="J636" s="52" t="s">
        <v>4211</v>
      </c>
      <c r="K636" s="52" t="s">
        <v>291</v>
      </c>
      <c r="L636" s="52" t="s">
        <v>189</v>
      </c>
      <c r="M636" s="60">
        <v>1</v>
      </c>
      <c r="N636" s="57" t="str">
        <f t="shared" si="43"/>
        <v>目黒日大</v>
      </c>
      <c r="O636" s="57"/>
    </row>
    <row r="637" spans="1:15" x14ac:dyDescent="0.2">
      <c r="A637" s="52">
        <f t="shared" si="40"/>
        <v>14516</v>
      </c>
      <c r="B637" s="52">
        <f t="shared" si="41"/>
        <v>1</v>
      </c>
      <c r="C637" s="57">
        <f t="shared" si="42"/>
        <v>45</v>
      </c>
      <c r="D637" s="52">
        <v>14516</v>
      </c>
      <c r="E637" s="52" t="s">
        <v>22</v>
      </c>
      <c r="F637" s="52" t="s">
        <v>4212</v>
      </c>
      <c r="G637" s="52" t="s">
        <v>1085</v>
      </c>
      <c r="H637" s="52" t="s">
        <v>2776</v>
      </c>
      <c r="I637" s="52" t="s">
        <v>1625</v>
      </c>
      <c r="J637" s="52" t="s">
        <v>4213</v>
      </c>
      <c r="K637" s="52" t="s">
        <v>291</v>
      </c>
      <c r="L637" s="52" t="s">
        <v>185</v>
      </c>
      <c r="M637" s="60">
        <v>1</v>
      </c>
      <c r="N637" s="57" t="str">
        <f t="shared" si="43"/>
        <v>目黒日大</v>
      </c>
      <c r="O637" s="57"/>
    </row>
    <row r="638" spans="1:15" x14ac:dyDescent="0.2">
      <c r="A638" s="52">
        <f t="shared" si="40"/>
        <v>14517</v>
      </c>
      <c r="B638" s="52">
        <f t="shared" si="41"/>
        <v>1</v>
      </c>
      <c r="C638" s="57">
        <f t="shared" si="42"/>
        <v>45</v>
      </c>
      <c r="D638" s="52">
        <v>14517</v>
      </c>
      <c r="E638" s="52" t="s">
        <v>690</v>
      </c>
      <c r="F638" s="52" t="s">
        <v>4214</v>
      </c>
      <c r="G638" s="52" t="s">
        <v>3344</v>
      </c>
      <c r="H638" s="52" t="s">
        <v>1447</v>
      </c>
      <c r="I638" s="52" t="s">
        <v>3346</v>
      </c>
      <c r="J638" s="52" t="s">
        <v>1448</v>
      </c>
      <c r="K638" s="52" t="s">
        <v>291</v>
      </c>
      <c r="L638" s="52" t="s">
        <v>185</v>
      </c>
      <c r="M638" s="60">
        <v>1</v>
      </c>
      <c r="N638" s="57" t="str">
        <f t="shared" si="43"/>
        <v>目黒日大</v>
      </c>
      <c r="O638" s="57"/>
    </row>
    <row r="639" spans="1:15" x14ac:dyDescent="0.2">
      <c r="A639" s="52">
        <f t="shared" si="40"/>
        <v>14558</v>
      </c>
      <c r="B639" s="52">
        <f t="shared" si="41"/>
        <v>1</v>
      </c>
      <c r="C639" s="57">
        <f t="shared" si="42"/>
        <v>45</v>
      </c>
      <c r="D639" s="52">
        <v>14558</v>
      </c>
      <c r="E639" s="52" t="s">
        <v>2791</v>
      </c>
      <c r="F639" s="52" t="s">
        <v>2792</v>
      </c>
      <c r="G639" s="52" t="s">
        <v>2793</v>
      </c>
      <c r="H639" s="52" t="s">
        <v>619</v>
      </c>
      <c r="I639" s="52" t="s">
        <v>2794</v>
      </c>
      <c r="J639" s="52" t="s">
        <v>1231</v>
      </c>
      <c r="K639" s="52" t="s">
        <v>292</v>
      </c>
      <c r="L639" s="52" t="s">
        <v>188</v>
      </c>
      <c r="M639" s="60">
        <v>2</v>
      </c>
      <c r="N639" s="57" t="str">
        <f t="shared" si="43"/>
        <v>目黒日大</v>
      </c>
      <c r="O639" s="57"/>
    </row>
    <row r="640" spans="1:15" x14ac:dyDescent="0.2">
      <c r="A640" s="52">
        <f t="shared" si="40"/>
        <v>14559</v>
      </c>
      <c r="B640" s="52">
        <f t="shared" si="41"/>
        <v>1</v>
      </c>
      <c r="C640" s="57">
        <f t="shared" si="42"/>
        <v>45</v>
      </c>
      <c r="D640" s="52">
        <v>14559</v>
      </c>
      <c r="E640" s="52" t="s">
        <v>2982</v>
      </c>
      <c r="F640" s="52" t="s">
        <v>4215</v>
      </c>
      <c r="G640" s="52" t="s">
        <v>2983</v>
      </c>
      <c r="H640" s="52" t="s">
        <v>1378</v>
      </c>
      <c r="I640" s="52" t="s">
        <v>2984</v>
      </c>
      <c r="J640" s="52" t="s">
        <v>1380</v>
      </c>
      <c r="K640" s="52" t="s">
        <v>292</v>
      </c>
      <c r="L640" s="52" t="s">
        <v>189</v>
      </c>
      <c r="M640" s="60">
        <v>1</v>
      </c>
      <c r="N640" s="57" t="str">
        <f t="shared" si="43"/>
        <v>目黒日大</v>
      </c>
    </row>
    <row r="641" spans="1:15" x14ac:dyDescent="0.2">
      <c r="A641" s="52">
        <f t="shared" si="40"/>
        <v>14560</v>
      </c>
      <c r="B641" s="52">
        <f t="shared" si="41"/>
        <v>1</v>
      </c>
      <c r="C641" s="57">
        <f t="shared" si="42"/>
        <v>45</v>
      </c>
      <c r="D641" s="52">
        <v>14560</v>
      </c>
      <c r="E641" s="52" t="s">
        <v>3472</v>
      </c>
      <c r="F641" s="52" t="s">
        <v>4216</v>
      </c>
      <c r="G641" s="52" t="s">
        <v>4217</v>
      </c>
      <c r="H641" s="52" t="s">
        <v>1935</v>
      </c>
      <c r="I641" s="52" t="s">
        <v>3476</v>
      </c>
      <c r="J641" s="52" t="s">
        <v>1936</v>
      </c>
      <c r="K641" s="52" t="s">
        <v>292</v>
      </c>
      <c r="L641" s="52" t="s">
        <v>189</v>
      </c>
      <c r="M641" s="60">
        <v>1</v>
      </c>
      <c r="N641" s="57" t="str">
        <f t="shared" si="43"/>
        <v>目黒日大</v>
      </c>
    </row>
    <row r="642" spans="1:15" x14ac:dyDescent="0.2">
      <c r="A642" s="52">
        <f t="shared" ref="A642:A705" si="44">D642</f>
        <v>14561</v>
      </c>
      <c r="B642" s="52">
        <f t="shared" ref="B642:B705" si="45">ROUNDDOWN(D642/10000,0)</f>
        <v>1</v>
      </c>
      <c r="C642" s="57">
        <f t="shared" ref="C642:C705" si="46">ROUNDDOWN((D642-B642*10000)/100,0)</f>
        <v>45</v>
      </c>
      <c r="D642" s="52">
        <v>14561</v>
      </c>
      <c r="E642" s="52" t="s">
        <v>4218</v>
      </c>
      <c r="F642" s="52" t="s">
        <v>4219</v>
      </c>
      <c r="G642" s="52" t="s">
        <v>2041</v>
      </c>
      <c r="H642" s="52" t="s">
        <v>4220</v>
      </c>
      <c r="I642" s="52" t="s">
        <v>2043</v>
      </c>
      <c r="J642" s="52" t="s">
        <v>4221</v>
      </c>
      <c r="K642" s="52" t="s">
        <v>292</v>
      </c>
      <c r="L642" s="52" t="s">
        <v>189</v>
      </c>
      <c r="M642" s="60">
        <v>1</v>
      </c>
      <c r="N642" s="57" t="str">
        <f t="shared" ref="N642:N705" si="47">VLOOKUP(B642*100+C642,学校,2,0)</f>
        <v>目黒日大</v>
      </c>
    </row>
    <row r="643" spans="1:15" x14ac:dyDescent="0.2">
      <c r="A643" s="52">
        <f t="shared" si="44"/>
        <v>14624</v>
      </c>
      <c r="B643" s="52">
        <f t="shared" si="45"/>
        <v>1</v>
      </c>
      <c r="C643" s="57">
        <f t="shared" si="46"/>
        <v>46</v>
      </c>
      <c r="D643" s="52">
        <v>14624</v>
      </c>
      <c r="E643" s="52" t="s">
        <v>458</v>
      </c>
      <c r="F643" s="52" t="s">
        <v>2796</v>
      </c>
      <c r="G643" s="52" t="s">
        <v>2797</v>
      </c>
      <c r="H643" s="52" t="s">
        <v>2798</v>
      </c>
      <c r="I643" s="52" t="s">
        <v>2799</v>
      </c>
      <c r="J643" s="52" t="s">
        <v>2800</v>
      </c>
      <c r="K643" s="52" t="s">
        <v>291</v>
      </c>
      <c r="L643" s="52" t="s">
        <v>188</v>
      </c>
      <c r="M643" s="60">
        <v>2</v>
      </c>
      <c r="N643" s="57" t="str">
        <f t="shared" si="47"/>
        <v>目黒学院</v>
      </c>
      <c r="O643" s="57"/>
    </row>
    <row r="644" spans="1:15" x14ac:dyDescent="0.2">
      <c r="A644" s="52">
        <f t="shared" si="44"/>
        <v>14625</v>
      </c>
      <c r="B644" s="52">
        <f t="shared" si="45"/>
        <v>1</v>
      </c>
      <c r="C644" s="57">
        <f t="shared" si="46"/>
        <v>46</v>
      </c>
      <c r="D644" s="52">
        <v>14625</v>
      </c>
      <c r="E644" s="52" t="s">
        <v>28</v>
      </c>
      <c r="F644" s="52" t="s">
        <v>660</v>
      </c>
      <c r="G644" s="52" t="s">
        <v>1098</v>
      </c>
      <c r="H644" s="52" t="s">
        <v>1945</v>
      </c>
      <c r="I644" s="52" t="s">
        <v>1099</v>
      </c>
      <c r="J644" s="52" t="s">
        <v>1946</v>
      </c>
      <c r="K644" s="52" t="s">
        <v>291</v>
      </c>
      <c r="L644" s="52" t="s">
        <v>188</v>
      </c>
      <c r="M644" s="60">
        <v>2</v>
      </c>
      <c r="N644" s="57" t="str">
        <f t="shared" si="47"/>
        <v>目黒学院</v>
      </c>
      <c r="O644" s="57"/>
    </row>
    <row r="645" spans="1:15" x14ac:dyDescent="0.2">
      <c r="A645" s="52">
        <f t="shared" si="44"/>
        <v>14626</v>
      </c>
      <c r="B645" s="52">
        <f t="shared" si="45"/>
        <v>1</v>
      </c>
      <c r="C645" s="57">
        <f t="shared" si="46"/>
        <v>46</v>
      </c>
      <c r="D645" s="52">
        <v>14626</v>
      </c>
      <c r="E645" s="52" t="s">
        <v>2801</v>
      </c>
      <c r="F645" s="52" t="s">
        <v>2802</v>
      </c>
      <c r="G645" s="52" t="s">
        <v>2803</v>
      </c>
      <c r="H645" s="52" t="s">
        <v>1945</v>
      </c>
      <c r="I645" s="52" t="s">
        <v>2804</v>
      </c>
      <c r="J645" s="52" t="s">
        <v>1946</v>
      </c>
      <c r="K645" s="52" t="s">
        <v>291</v>
      </c>
      <c r="L645" s="52" t="s">
        <v>188</v>
      </c>
      <c r="M645" s="60">
        <v>2</v>
      </c>
      <c r="N645" s="57" t="str">
        <f t="shared" si="47"/>
        <v>目黒学院</v>
      </c>
      <c r="O645" s="57"/>
    </row>
    <row r="646" spans="1:15" x14ac:dyDescent="0.2">
      <c r="A646" s="52">
        <f t="shared" si="44"/>
        <v>14627</v>
      </c>
      <c r="B646" s="52">
        <f t="shared" si="45"/>
        <v>1</v>
      </c>
      <c r="C646" s="57">
        <f t="shared" si="46"/>
        <v>46</v>
      </c>
      <c r="D646" s="52">
        <v>14627</v>
      </c>
      <c r="E646" s="52" t="s">
        <v>630</v>
      </c>
      <c r="F646" s="52" t="s">
        <v>27</v>
      </c>
      <c r="G646" s="52" t="s">
        <v>2406</v>
      </c>
      <c r="H646" s="52" t="s">
        <v>2138</v>
      </c>
      <c r="I646" s="52" t="s">
        <v>2407</v>
      </c>
      <c r="J646" s="52" t="s">
        <v>2805</v>
      </c>
      <c r="K646" s="52" t="s">
        <v>291</v>
      </c>
      <c r="L646" s="52" t="s">
        <v>188</v>
      </c>
      <c r="M646" s="60">
        <v>2</v>
      </c>
      <c r="N646" s="57" t="str">
        <f t="shared" si="47"/>
        <v>目黒学院</v>
      </c>
      <c r="O646" s="57"/>
    </row>
    <row r="647" spans="1:15" x14ac:dyDescent="0.2">
      <c r="A647" s="52">
        <f t="shared" si="44"/>
        <v>14628</v>
      </c>
      <c r="B647" s="52">
        <f t="shared" si="45"/>
        <v>1</v>
      </c>
      <c r="C647" s="57">
        <f t="shared" si="46"/>
        <v>46</v>
      </c>
      <c r="D647" s="52">
        <v>14628</v>
      </c>
      <c r="E647" s="52" t="s">
        <v>45</v>
      </c>
      <c r="F647" s="52" t="s">
        <v>2806</v>
      </c>
      <c r="G647" s="52" t="s">
        <v>1199</v>
      </c>
      <c r="H647" s="52" t="s">
        <v>2807</v>
      </c>
      <c r="I647" s="52" t="s">
        <v>1201</v>
      </c>
      <c r="J647" s="52" t="s">
        <v>2808</v>
      </c>
      <c r="K647" s="52" t="s">
        <v>291</v>
      </c>
      <c r="L647" s="52" t="s">
        <v>188</v>
      </c>
      <c r="M647" s="60">
        <v>2</v>
      </c>
      <c r="N647" s="57" t="str">
        <f t="shared" si="47"/>
        <v>目黒学院</v>
      </c>
      <c r="O647" s="57"/>
    </row>
    <row r="648" spans="1:15" x14ac:dyDescent="0.2">
      <c r="A648" s="52">
        <f t="shared" si="44"/>
        <v>14629</v>
      </c>
      <c r="B648" s="52">
        <f t="shared" si="45"/>
        <v>1</v>
      </c>
      <c r="C648" s="57">
        <f t="shared" si="46"/>
        <v>46</v>
      </c>
      <c r="D648" s="52">
        <v>14629</v>
      </c>
      <c r="E648" s="52" t="s">
        <v>2809</v>
      </c>
      <c r="F648" s="52" t="s">
        <v>1266</v>
      </c>
      <c r="G648" s="52" t="s">
        <v>2810</v>
      </c>
      <c r="H648" s="52" t="s">
        <v>1268</v>
      </c>
      <c r="I648" s="52" t="s">
        <v>2811</v>
      </c>
      <c r="J648" s="52" t="s">
        <v>1270</v>
      </c>
      <c r="K648" s="52" t="s">
        <v>291</v>
      </c>
      <c r="L648" s="52" t="s">
        <v>188</v>
      </c>
      <c r="M648" s="60">
        <v>2</v>
      </c>
      <c r="N648" s="57" t="str">
        <f t="shared" si="47"/>
        <v>目黒学院</v>
      </c>
      <c r="O648" s="57"/>
    </row>
    <row r="649" spans="1:15" x14ac:dyDescent="0.2">
      <c r="A649" s="52">
        <f t="shared" si="44"/>
        <v>14630</v>
      </c>
      <c r="B649" s="52">
        <f t="shared" si="45"/>
        <v>1</v>
      </c>
      <c r="C649" s="57">
        <f t="shared" si="46"/>
        <v>46</v>
      </c>
      <c r="D649" s="52">
        <v>14630</v>
      </c>
      <c r="E649" s="52" t="s">
        <v>2812</v>
      </c>
      <c r="F649" s="52" t="s">
        <v>2813</v>
      </c>
      <c r="G649" s="52" t="s">
        <v>2814</v>
      </c>
      <c r="H649" s="52" t="s">
        <v>1154</v>
      </c>
      <c r="I649" s="52" t="s">
        <v>2815</v>
      </c>
      <c r="J649" s="52" t="s">
        <v>1155</v>
      </c>
      <c r="K649" s="52" t="s">
        <v>291</v>
      </c>
      <c r="L649" s="52" t="s">
        <v>188</v>
      </c>
      <c r="M649" s="60">
        <v>2</v>
      </c>
      <c r="N649" s="57" t="str">
        <f t="shared" si="47"/>
        <v>目黒学院</v>
      </c>
      <c r="O649" s="57"/>
    </row>
    <row r="650" spans="1:15" x14ac:dyDescent="0.2">
      <c r="A650" s="52">
        <f t="shared" si="44"/>
        <v>14631</v>
      </c>
      <c r="B650" s="52">
        <f t="shared" si="45"/>
        <v>1</v>
      </c>
      <c r="C650" s="57">
        <f t="shared" si="46"/>
        <v>46</v>
      </c>
      <c r="D650" s="52">
        <v>14631</v>
      </c>
      <c r="E650" s="52" t="s">
        <v>678</v>
      </c>
      <c r="F650" s="52" t="s">
        <v>3534</v>
      </c>
      <c r="G650" s="52" t="s">
        <v>1395</v>
      </c>
      <c r="H650" s="52" t="s">
        <v>3535</v>
      </c>
      <c r="I650" s="52" t="s">
        <v>1397</v>
      </c>
      <c r="J650" s="52" t="s">
        <v>3536</v>
      </c>
      <c r="K650" s="52" t="s">
        <v>291</v>
      </c>
      <c r="L650" s="52" t="s">
        <v>188</v>
      </c>
      <c r="M650" s="60">
        <v>2</v>
      </c>
      <c r="N650" s="57" t="str">
        <f t="shared" si="47"/>
        <v>目黒学院</v>
      </c>
      <c r="O650" s="57"/>
    </row>
    <row r="651" spans="1:15" x14ac:dyDescent="0.2">
      <c r="A651" s="52">
        <f t="shared" si="44"/>
        <v>14658</v>
      </c>
      <c r="B651" s="52">
        <f t="shared" si="45"/>
        <v>1</v>
      </c>
      <c r="C651" s="57">
        <f t="shared" si="46"/>
        <v>46</v>
      </c>
      <c r="D651" s="52">
        <v>14658</v>
      </c>
      <c r="E651" s="52" t="s">
        <v>2816</v>
      </c>
      <c r="F651" s="52" t="s">
        <v>2817</v>
      </c>
      <c r="G651" s="52" t="s">
        <v>2818</v>
      </c>
      <c r="H651" s="52" t="s">
        <v>2819</v>
      </c>
      <c r="I651" s="52" t="s">
        <v>2820</v>
      </c>
      <c r="J651" s="52" t="s">
        <v>2821</v>
      </c>
      <c r="K651" s="52" t="s">
        <v>292</v>
      </c>
      <c r="L651" s="52" t="s">
        <v>188</v>
      </c>
      <c r="M651" s="60">
        <v>2</v>
      </c>
      <c r="N651" s="57" t="str">
        <f t="shared" si="47"/>
        <v>目黒学院</v>
      </c>
      <c r="O651" s="57"/>
    </row>
    <row r="652" spans="1:15" x14ac:dyDescent="0.2">
      <c r="A652" s="52">
        <f t="shared" si="44"/>
        <v>14659</v>
      </c>
      <c r="B652" s="52">
        <f t="shared" si="45"/>
        <v>1</v>
      </c>
      <c r="C652" s="57">
        <f t="shared" si="46"/>
        <v>46</v>
      </c>
      <c r="D652" s="52">
        <v>14659</v>
      </c>
      <c r="E652" s="52" t="s">
        <v>2822</v>
      </c>
      <c r="F652" s="52" t="s">
        <v>2823</v>
      </c>
      <c r="G652" s="52" t="s">
        <v>2824</v>
      </c>
      <c r="H652" s="52" t="s">
        <v>2825</v>
      </c>
      <c r="I652" s="52" t="s">
        <v>2826</v>
      </c>
      <c r="J652" s="52" t="s">
        <v>2827</v>
      </c>
      <c r="K652" s="52" t="s">
        <v>292</v>
      </c>
      <c r="L652" s="52" t="s">
        <v>188</v>
      </c>
      <c r="M652" s="60">
        <v>2</v>
      </c>
      <c r="N652" s="57" t="str">
        <f t="shared" si="47"/>
        <v>目黒学院</v>
      </c>
      <c r="O652" s="57"/>
    </row>
    <row r="653" spans="1:15" x14ac:dyDescent="0.2">
      <c r="A653" s="52">
        <f t="shared" si="44"/>
        <v>14660</v>
      </c>
      <c r="B653" s="52">
        <f t="shared" si="45"/>
        <v>1</v>
      </c>
      <c r="C653" s="57">
        <f t="shared" si="46"/>
        <v>46</v>
      </c>
      <c r="D653" s="52">
        <v>14660</v>
      </c>
      <c r="E653" s="52" t="s">
        <v>63</v>
      </c>
      <c r="F653" s="52" t="s">
        <v>2828</v>
      </c>
      <c r="G653" s="52" t="s">
        <v>1421</v>
      </c>
      <c r="H653" s="52" t="s">
        <v>2268</v>
      </c>
      <c r="I653" s="52" t="s">
        <v>1811</v>
      </c>
      <c r="J653" s="52" t="s">
        <v>2270</v>
      </c>
      <c r="K653" s="52" t="s">
        <v>292</v>
      </c>
      <c r="L653" s="52" t="s">
        <v>188</v>
      </c>
      <c r="M653" s="60">
        <v>2</v>
      </c>
      <c r="N653" s="57" t="str">
        <f t="shared" si="47"/>
        <v>目黒学院</v>
      </c>
      <c r="O653" s="57"/>
    </row>
    <row r="654" spans="1:15" x14ac:dyDescent="0.2">
      <c r="A654" s="52">
        <f t="shared" si="44"/>
        <v>14661</v>
      </c>
      <c r="B654" s="52">
        <f t="shared" si="45"/>
        <v>1</v>
      </c>
      <c r="C654" s="57">
        <f t="shared" si="46"/>
        <v>46</v>
      </c>
      <c r="D654" s="52">
        <v>14661</v>
      </c>
      <c r="E654" s="52" t="s">
        <v>779</v>
      </c>
      <c r="F654" s="52" t="s">
        <v>2829</v>
      </c>
      <c r="G654" s="52" t="s">
        <v>1923</v>
      </c>
      <c r="H654" s="52" t="s">
        <v>2749</v>
      </c>
      <c r="I654" s="52" t="s">
        <v>1925</v>
      </c>
      <c r="J654" s="52" t="s">
        <v>2750</v>
      </c>
      <c r="K654" s="52" t="s">
        <v>292</v>
      </c>
      <c r="L654" s="52" t="s">
        <v>188</v>
      </c>
      <c r="M654" s="60">
        <v>2</v>
      </c>
      <c r="N654" s="57" t="str">
        <f t="shared" si="47"/>
        <v>目黒学院</v>
      </c>
    </row>
    <row r="655" spans="1:15" x14ac:dyDescent="0.2">
      <c r="A655" s="52">
        <f t="shared" si="44"/>
        <v>14895</v>
      </c>
      <c r="B655" s="52">
        <f t="shared" si="45"/>
        <v>1</v>
      </c>
      <c r="C655" s="57">
        <f t="shared" si="46"/>
        <v>48</v>
      </c>
      <c r="D655" s="52">
        <v>14895</v>
      </c>
      <c r="E655" s="52" t="s">
        <v>4222</v>
      </c>
      <c r="F655" s="52" t="s">
        <v>861</v>
      </c>
      <c r="G655" s="52" t="s">
        <v>4223</v>
      </c>
      <c r="H655" s="52" t="s">
        <v>1182</v>
      </c>
      <c r="I655" s="52" t="s">
        <v>4224</v>
      </c>
      <c r="J655" s="52" t="s">
        <v>1183</v>
      </c>
      <c r="K655" s="52" t="s">
        <v>292</v>
      </c>
      <c r="L655" s="52" t="s">
        <v>188</v>
      </c>
      <c r="M655" s="60">
        <v>2</v>
      </c>
      <c r="N655" s="57" t="str">
        <f t="shared" si="47"/>
        <v>八雲学園</v>
      </c>
    </row>
    <row r="656" spans="1:15" x14ac:dyDescent="0.2">
      <c r="A656" s="52">
        <f t="shared" si="44"/>
        <v>14896</v>
      </c>
      <c r="B656" s="52">
        <f t="shared" si="45"/>
        <v>1</v>
      </c>
      <c r="C656" s="57">
        <f t="shared" si="46"/>
        <v>48</v>
      </c>
      <c r="D656" s="52">
        <v>14896</v>
      </c>
      <c r="E656" s="52" t="s">
        <v>4225</v>
      </c>
      <c r="F656" s="52" t="s">
        <v>764</v>
      </c>
      <c r="G656" s="52" t="s">
        <v>4226</v>
      </c>
      <c r="H656" s="52" t="s">
        <v>1228</v>
      </c>
      <c r="I656" s="52" t="s">
        <v>4227</v>
      </c>
      <c r="J656" s="52" t="s">
        <v>1230</v>
      </c>
      <c r="K656" s="52" t="s">
        <v>292</v>
      </c>
      <c r="L656" s="52" t="s">
        <v>189</v>
      </c>
      <c r="M656" s="60">
        <v>1</v>
      </c>
      <c r="N656" s="57" t="str">
        <f t="shared" si="47"/>
        <v>八雲学園</v>
      </c>
    </row>
    <row r="657" spans="1:15" x14ac:dyDescent="0.2">
      <c r="A657" s="52">
        <f t="shared" si="44"/>
        <v>14897</v>
      </c>
      <c r="B657" s="52">
        <f t="shared" si="45"/>
        <v>1</v>
      </c>
      <c r="C657" s="57">
        <f t="shared" si="46"/>
        <v>48</v>
      </c>
      <c r="D657" s="52">
        <v>14897</v>
      </c>
      <c r="E657" s="52" t="s">
        <v>28</v>
      </c>
      <c r="F657" s="52" t="s">
        <v>4228</v>
      </c>
      <c r="G657" s="52" t="s">
        <v>1098</v>
      </c>
      <c r="H657" s="52" t="s">
        <v>4229</v>
      </c>
      <c r="I657" s="52" t="s">
        <v>1099</v>
      </c>
      <c r="J657" s="52" t="s">
        <v>4230</v>
      </c>
      <c r="K657" s="52" t="s">
        <v>292</v>
      </c>
      <c r="L657" s="52" t="s">
        <v>189</v>
      </c>
      <c r="M657" s="60">
        <v>1</v>
      </c>
      <c r="N657" s="57" t="str">
        <f t="shared" si="47"/>
        <v>八雲学園</v>
      </c>
    </row>
    <row r="658" spans="1:15" x14ac:dyDescent="0.2">
      <c r="A658" s="52">
        <f t="shared" si="44"/>
        <v>14898</v>
      </c>
      <c r="B658" s="52">
        <f t="shared" si="45"/>
        <v>1</v>
      </c>
      <c r="C658" s="57">
        <f t="shared" si="46"/>
        <v>48</v>
      </c>
      <c r="D658" s="52">
        <v>14898</v>
      </c>
      <c r="E658" s="52" t="s">
        <v>602</v>
      </c>
      <c r="F658" s="52" t="s">
        <v>4231</v>
      </c>
      <c r="G658" s="52" t="s">
        <v>2368</v>
      </c>
      <c r="H658" s="52" t="s">
        <v>1399</v>
      </c>
      <c r="I658" s="52" t="s">
        <v>2370</v>
      </c>
      <c r="J658" s="52" t="s">
        <v>1400</v>
      </c>
      <c r="K658" s="52" t="s">
        <v>292</v>
      </c>
      <c r="L658" s="52" t="s">
        <v>189</v>
      </c>
      <c r="M658" s="60">
        <v>1</v>
      </c>
      <c r="N658" s="57" t="str">
        <f t="shared" si="47"/>
        <v>八雲学園</v>
      </c>
    </row>
    <row r="659" spans="1:15" x14ac:dyDescent="0.2">
      <c r="A659" s="52">
        <f t="shared" si="44"/>
        <v>15006</v>
      </c>
      <c r="B659" s="52">
        <f t="shared" si="45"/>
        <v>1</v>
      </c>
      <c r="C659" s="57">
        <f t="shared" si="46"/>
        <v>50</v>
      </c>
      <c r="D659" s="52">
        <v>15006</v>
      </c>
      <c r="E659" s="52" t="s">
        <v>2835</v>
      </c>
      <c r="F659" s="52" t="s">
        <v>2836</v>
      </c>
      <c r="G659" s="52" t="s">
        <v>2837</v>
      </c>
      <c r="H659" s="52" t="s">
        <v>2838</v>
      </c>
      <c r="I659" s="52" t="s">
        <v>2839</v>
      </c>
      <c r="J659" s="52" t="s">
        <v>2840</v>
      </c>
      <c r="K659" s="52" t="s">
        <v>291</v>
      </c>
      <c r="L659" s="52" t="s">
        <v>188</v>
      </c>
      <c r="M659" s="60">
        <v>2</v>
      </c>
      <c r="N659" s="57" t="str">
        <f t="shared" si="47"/>
        <v>都小山台</v>
      </c>
    </row>
    <row r="660" spans="1:15" x14ac:dyDescent="0.2">
      <c r="A660" s="52">
        <f t="shared" si="44"/>
        <v>15007</v>
      </c>
      <c r="B660" s="52">
        <f t="shared" si="45"/>
        <v>1</v>
      </c>
      <c r="C660" s="57">
        <f t="shared" si="46"/>
        <v>50</v>
      </c>
      <c r="D660" s="52">
        <v>15007</v>
      </c>
      <c r="E660" s="52" t="s">
        <v>2841</v>
      </c>
      <c r="F660" s="52" t="s">
        <v>2842</v>
      </c>
      <c r="G660" s="52" t="s">
        <v>2843</v>
      </c>
      <c r="H660" s="52" t="s">
        <v>1140</v>
      </c>
      <c r="I660" s="52" t="s">
        <v>2844</v>
      </c>
      <c r="J660" s="52" t="s">
        <v>2845</v>
      </c>
      <c r="K660" s="52" t="s">
        <v>291</v>
      </c>
      <c r="L660" s="52" t="s">
        <v>188</v>
      </c>
      <c r="M660" s="60">
        <v>2</v>
      </c>
      <c r="N660" s="57" t="str">
        <f t="shared" si="47"/>
        <v>都小山台</v>
      </c>
    </row>
    <row r="661" spans="1:15" x14ac:dyDescent="0.2">
      <c r="A661" s="52">
        <f t="shared" si="44"/>
        <v>15008</v>
      </c>
      <c r="B661" s="52">
        <f t="shared" si="45"/>
        <v>1</v>
      </c>
      <c r="C661" s="57">
        <f t="shared" si="46"/>
        <v>50</v>
      </c>
      <c r="D661" s="52">
        <v>15008</v>
      </c>
      <c r="E661" s="52" t="s">
        <v>661</v>
      </c>
      <c r="F661" s="52" t="s">
        <v>1003</v>
      </c>
      <c r="G661" s="52" t="s">
        <v>2550</v>
      </c>
      <c r="H661" s="52" t="s">
        <v>2846</v>
      </c>
      <c r="I661" s="52" t="s">
        <v>2847</v>
      </c>
      <c r="J661" s="52" t="s">
        <v>2848</v>
      </c>
      <c r="K661" s="52" t="s">
        <v>291</v>
      </c>
      <c r="L661" s="52" t="s">
        <v>188</v>
      </c>
      <c r="M661" s="60">
        <v>2</v>
      </c>
      <c r="N661" s="57" t="str">
        <f t="shared" si="47"/>
        <v>都小山台</v>
      </c>
    </row>
    <row r="662" spans="1:15" x14ac:dyDescent="0.2">
      <c r="A662" s="52">
        <f t="shared" si="44"/>
        <v>15009</v>
      </c>
      <c r="B662" s="52">
        <f t="shared" si="45"/>
        <v>1</v>
      </c>
      <c r="C662" s="57">
        <f t="shared" si="46"/>
        <v>50</v>
      </c>
      <c r="D662" s="52">
        <v>15009</v>
      </c>
      <c r="E662" s="52" t="s">
        <v>2849</v>
      </c>
      <c r="F662" s="52" t="s">
        <v>2850</v>
      </c>
      <c r="G662" s="52" t="s">
        <v>1823</v>
      </c>
      <c r="H662" s="52" t="s">
        <v>1905</v>
      </c>
      <c r="I662" s="52" t="s">
        <v>1824</v>
      </c>
      <c r="J662" s="52" t="s">
        <v>1906</v>
      </c>
      <c r="K662" s="52" t="s">
        <v>291</v>
      </c>
      <c r="L662" s="52" t="s">
        <v>189</v>
      </c>
      <c r="M662" s="60">
        <v>2</v>
      </c>
      <c r="N662" s="57" t="str">
        <f t="shared" si="47"/>
        <v>都小山台</v>
      </c>
      <c r="O662" s="57"/>
    </row>
    <row r="663" spans="1:15" x14ac:dyDescent="0.2">
      <c r="A663" s="52">
        <f t="shared" si="44"/>
        <v>15010</v>
      </c>
      <c r="B663" s="52">
        <f t="shared" si="45"/>
        <v>1</v>
      </c>
      <c r="C663" s="57">
        <f t="shared" si="46"/>
        <v>50</v>
      </c>
      <c r="D663" s="52">
        <v>15010</v>
      </c>
      <c r="E663" s="52" t="s">
        <v>632</v>
      </c>
      <c r="F663" s="52" t="s">
        <v>2851</v>
      </c>
      <c r="G663" s="52" t="s">
        <v>1566</v>
      </c>
      <c r="H663" s="52" t="s">
        <v>1859</v>
      </c>
      <c r="I663" s="52" t="s">
        <v>1567</v>
      </c>
      <c r="J663" s="52" t="s">
        <v>1860</v>
      </c>
      <c r="K663" s="52" t="s">
        <v>291</v>
      </c>
      <c r="L663" s="52" t="s">
        <v>188</v>
      </c>
      <c r="M663" s="60">
        <v>2</v>
      </c>
      <c r="N663" s="57" t="str">
        <f t="shared" si="47"/>
        <v>都小山台</v>
      </c>
      <c r="O663" s="57"/>
    </row>
    <row r="664" spans="1:15" x14ac:dyDescent="0.2">
      <c r="A664" s="52">
        <f t="shared" si="44"/>
        <v>15012</v>
      </c>
      <c r="B664" s="52">
        <f t="shared" si="45"/>
        <v>1</v>
      </c>
      <c r="C664" s="57">
        <f t="shared" si="46"/>
        <v>50</v>
      </c>
      <c r="D664" s="52">
        <v>15012</v>
      </c>
      <c r="E664" s="52" t="s">
        <v>488</v>
      </c>
      <c r="F664" s="52" t="s">
        <v>2852</v>
      </c>
      <c r="G664" s="52" t="s">
        <v>1930</v>
      </c>
      <c r="H664" s="52" t="s">
        <v>2853</v>
      </c>
      <c r="I664" s="52" t="s">
        <v>2854</v>
      </c>
      <c r="J664" s="52" t="s">
        <v>2855</v>
      </c>
      <c r="K664" s="52" t="s">
        <v>291</v>
      </c>
      <c r="L664" s="52" t="s">
        <v>188</v>
      </c>
      <c r="M664" s="60">
        <v>2</v>
      </c>
      <c r="N664" s="57" t="str">
        <f t="shared" si="47"/>
        <v>都小山台</v>
      </c>
      <c r="O664" s="57"/>
    </row>
    <row r="665" spans="1:15" x14ac:dyDescent="0.2">
      <c r="A665" s="52">
        <f t="shared" si="44"/>
        <v>15013</v>
      </c>
      <c r="B665" s="52">
        <f t="shared" si="45"/>
        <v>1</v>
      </c>
      <c r="C665" s="57">
        <f t="shared" si="46"/>
        <v>50</v>
      </c>
      <c r="D665" s="52">
        <v>15013</v>
      </c>
      <c r="E665" s="52" t="s">
        <v>100</v>
      </c>
      <c r="F665" s="52" t="s">
        <v>2856</v>
      </c>
      <c r="G665" s="52" t="s">
        <v>1587</v>
      </c>
      <c r="H665" s="52" t="s">
        <v>1939</v>
      </c>
      <c r="I665" s="52" t="s">
        <v>2857</v>
      </c>
      <c r="J665" s="52" t="s">
        <v>1940</v>
      </c>
      <c r="K665" s="52" t="s">
        <v>291</v>
      </c>
      <c r="L665" s="52" t="s">
        <v>188</v>
      </c>
      <c r="M665" s="60">
        <v>2</v>
      </c>
      <c r="N665" s="57" t="str">
        <f t="shared" si="47"/>
        <v>都小山台</v>
      </c>
      <c r="O665" s="57"/>
    </row>
    <row r="666" spans="1:15" x14ac:dyDescent="0.2">
      <c r="A666" s="52">
        <f t="shared" si="44"/>
        <v>15014</v>
      </c>
      <c r="B666" s="52">
        <f t="shared" si="45"/>
        <v>1</v>
      </c>
      <c r="C666" s="57">
        <f t="shared" si="46"/>
        <v>50</v>
      </c>
      <c r="D666" s="52">
        <v>15014</v>
      </c>
      <c r="E666" s="52" t="s">
        <v>665</v>
      </c>
      <c r="F666" s="52" t="s">
        <v>2858</v>
      </c>
      <c r="G666" s="52" t="s">
        <v>2611</v>
      </c>
      <c r="H666" s="52" t="s">
        <v>2610</v>
      </c>
      <c r="I666" s="52" t="s">
        <v>2612</v>
      </c>
      <c r="J666" s="52" t="s">
        <v>2859</v>
      </c>
      <c r="K666" s="52" t="s">
        <v>291</v>
      </c>
      <c r="L666" s="52" t="s">
        <v>188</v>
      </c>
      <c r="M666" s="60">
        <v>2</v>
      </c>
      <c r="N666" s="57" t="str">
        <f t="shared" si="47"/>
        <v>都小山台</v>
      </c>
      <c r="O666" s="57"/>
    </row>
    <row r="667" spans="1:15" x14ac:dyDescent="0.2">
      <c r="A667" s="52">
        <f t="shared" si="44"/>
        <v>15054</v>
      </c>
      <c r="B667" s="52">
        <f t="shared" si="45"/>
        <v>1</v>
      </c>
      <c r="C667" s="57">
        <f t="shared" si="46"/>
        <v>50</v>
      </c>
      <c r="D667" s="52">
        <v>15054</v>
      </c>
      <c r="E667" s="52" t="s">
        <v>38</v>
      </c>
      <c r="F667" s="52" t="s">
        <v>2860</v>
      </c>
      <c r="G667" s="52" t="s">
        <v>1462</v>
      </c>
      <c r="H667" s="52" t="s">
        <v>1399</v>
      </c>
      <c r="I667" s="52" t="s">
        <v>2861</v>
      </c>
      <c r="J667" s="52" t="s">
        <v>1400</v>
      </c>
      <c r="K667" s="52" t="s">
        <v>292</v>
      </c>
      <c r="L667" s="52" t="s">
        <v>189</v>
      </c>
      <c r="M667" s="60">
        <v>2</v>
      </c>
      <c r="N667" s="57" t="str">
        <f t="shared" si="47"/>
        <v>都小山台</v>
      </c>
      <c r="O667" s="57"/>
    </row>
    <row r="668" spans="1:15" x14ac:dyDescent="0.2">
      <c r="A668" s="52">
        <f t="shared" si="44"/>
        <v>15055</v>
      </c>
      <c r="B668" s="52">
        <f t="shared" si="45"/>
        <v>1</v>
      </c>
      <c r="C668" s="57">
        <f t="shared" si="46"/>
        <v>50</v>
      </c>
      <c r="D668" s="52">
        <v>15055</v>
      </c>
      <c r="E668" s="52" t="s">
        <v>33</v>
      </c>
      <c r="F668" s="52" t="s">
        <v>43</v>
      </c>
      <c r="G668" s="52" t="s">
        <v>1472</v>
      </c>
      <c r="H668" s="52" t="s">
        <v>1762</v>
      </c>
      <c r="I668" s="52" t="s">
        <v>2862</v>
      </c>
      <c r="J668" s="52" t="s">
        <v>1763</v>
      </c>
      <c r="K668" s="52" t="s">
        <v>292</v>
      </c>
      <c r="L668" s="52" t="s">
        <v>188</v>
      </c>
      <c r="M668" s="60">
        <v>2</v>
      </c>
      <c r="N668" s="57" t="str">
        <f t="shared" si="47"/>
        <v>都小山台</v>
      </c>
      <c r="O668" s="57"/>
    </row>
    <row r="669" spans="1:15" x14ac:dyDescent="0.2">
      <c r="A669" s="52">
        <f t="shared" si="44"/>
        <v>15056</v>
      </c>
      <c r="B669" s="52">
        <f t="shared" si="45"/>
        <v>1</v>
      </c>
      <c r="C669" s="57">
        <f t="shared" si="46"/>
        <v>50</v>
      </c>
      <c r="D669" s="52">
        <v>15056</v>
      </c>
      <c r="E669" s="52" t="s">
        <v>118</v>
      </c>
      <c r="F669" s="52" t="s">
        <v>2863</v>
      </c>
      <c r="G669" s="52" t="s">
        <v>1150</v>
      </c>
      <c r="H669" s="52" t="s">
        <v>2864</v>
      </c>
      <c r="I669" s="52" t="s">
        <v>1151</v>
      </c>
      <c r="J669" s="52" t="s">
        <v>2865</v>
      </c>
      <c r="K669" s="52" t="s">
        <v>292</v>
      </c>
      <c r="L669" s="52" t="s">
        <v>188</v>
      </c>
      <c r="M669" s="60">
        <v>2</v>
      </c>
      <c r="N669" s="57" t="str">
        <f t="shared" si="47"/>
        <v>都小山台</v>
      </c>
      <c r="O669" s="57"/>
    </row>
    <row r="670" spans="1:15" x14ac:dyDescent="0.2">
      <c r="A670" s="52">
        <f t="shared" si="44"/>
        <v>15305</v>
      </c>
      <c r="B670" s="52">
        <f t="shared" si="45"/>
        <v>1</v>
      </c>
      <c r="C670" s="57">
        <f t="shared" si="46"/>
        <v>53</v>
      </c>
      <c r="D670" s="52">
        <v>15305</v>
      </c>
      <c r="E670" s="52" t="s">
        <v>926</v>
      </c>
      <c r="F670" s="52" t="s">
        <v>927</v>
      </c>
      <c r="G670" s="52" t="s">
        <v>2868</v>
      </c>
      <c r="H670" s="52" t="s">
        <v>2869</v>
      </c>
      <c r="I670" s="52" t="s">
        <v>2870</v>
      </c>
      <c r="J670" s="52" t="s">
        <v>2871</v>
      </c>
      <c r="K670" s="52" t="s">
        <v>291</v>
      </c>
      <c r="L670" s="52" t="s">
        <v>1044</v>
      </c>
      <c r="M670" s="60">
        <v>3</v>
      </c>
      <c r="N670" s="57" t="str">
        <f t="shared" si="47"/>
        <v>産技高専品川</v>
      </c>
    </row>
    <row r="671" spans="1:15" x14ac:dyDescent="0.2">
      <c r="A671" s="52">
        <f t="shared" si="44"/>
        <v>15306</v>
      </c>
      <c r="B671" s="52">
        <f t="shared" si="45"/>
        <v>1</v>
      </c>
      <c r="C671" s="57">
        <f t="shared" si="46"/>
        <v>53</v>
      </c>
      <c r="D671" s="52">
        <v>15306</v>
      </c>
      <c r="E671" s="52" t="s">
        <v>714</v>
      </c>
      <c r="F671" s="52" t="s">
        <v>928</v>
      </c>
      <c r="G671" s="52" t="s">
        <v>1148</v>
      </c>
      <c r="H671" s="52" t="s">
        <v>2872</v>
      </c>
      <c r="I671" s="52" t="s">
        <v>2873</v>
      </c>
      <c r="J671" s="52" t="s">
        <v>2874</v>
      </c>
      <c r="K671" s="52" t="s">
        <v>291</v>
      </c>
      <c r="L671" s="52" t="s">
        <v>1044</v>
      </c>
      <c r="M671" s="60">
        <v>3</v>
      </c>
      <c r="N671" s="57" t="str">
        <f t="shared" si="47"/>
        <v>産技高専品川</v>
      </c>
    </row>
    <row r="672" spans="1:15" x14ac:dyDescent="0.2">
      <c r="A672" s="52">
        <f t="shared" si="44"/>
        <v>15311</v>
      </c>
      <c r="B672" s="52">
        <f t="shared" si="45"/>
        <v>1</v>
      </c>
      <c r="C672" s="57">
        <f t="shared" si="46"/>
        <v>53</v>
      </c>
      <c r="D672" s="52">
        <v>15311</v>
      </c>
      <c r="E672" s="52" t="s">
        <v>1047</v>
      </c>
      <c r="F672" s="52" t="s">
        <v>2875</v>
      </c>
      <c r="G672" s="52" t="s">
        <v>1048</v>
      </c>
      <c r="H672" s="52" t="s">
        <v>1298</v>
      </c>
      <c r="I672" s="52" t="s">
        <v>1050</v>
      </c>
      <c r="J672" s="52" t="s">
        <v>1299</v>
      </c>
      <c r="K672" s="52" t="s">
        <v>291</v>
      </c>
      <c r="L672" s="52" t="s">
        <v>189</v>
      </c>
      <c r="M672" s="60">
        <v>2</v>
      </c>
      <c r="N672" s="57" t="str">
        <f t="shared" si="47"/>
        <v>産技高専品川</v>
      </c>
    </row>
    <row r="673" spans="1:15" x14ac:dyDescent="0.2">
      <c r="A673" s="52">
        <f t="shared" si="44"/>
        <v>15312</v>
      </c>
      <c r="B673" s="52">
        <f t="shared" si="45"/>
        <v>1</v>
      </c>
      <c r="C673" s="57">
        <f t="shared" si="46"/>
        <v>53</v>
      </c>
      <c r="D673" s="52">
        <v>15312</v>
      </c>
      <c r="E673" s="52" t="s">
        <v>653</v>
      </c>
      <c r="F673" s="52" t="s">
        <v>1668</v>
      </c>
      <c r="G673" s="52" t="s">
        <v>2344</v>
      </c>
      <c r="H673" s="52" t="s">
        <v>1669</v>
      </c>
      <c r="I673" s="52" t="s">
        <v>2346</v>
      </c>
      <c r="J673" s="52" t="s">
        <v>1670</v>
      </c>
      <c r="K673" s="52" t="s">
        <v>291</v>
      </c>
      <c r="L673" s="52" t="s">
        <v>188</v>
      </c>
      <c r="M673" s="60">
        <v>2</v>
      </c>
      <c r="N673" s="57" t="str">
        <f t="shared" si="47"/>
        <v>産技高専品川</v>
      </c>
    </row>
    <row r="674" spans="1:15" x14ac:dyDescent="0.2">
      <c r="A674" s="52">
        <f t="shared" si="44"/>
        <v>15313</v>
      </c>
      <c r="B674" s="52">
        <f t="shared" si="45"/>
        <v>1</v>
      </c>
      <c r="C674" s="57">
        <f t="shared" si="46"/>
        <v>53</v>
      </c>
      <c r="D674" s="52">
        <v>15313</v>
      </c>
      <c r="E674" s="52" t="s">
        <v>362</v>
      </c>
      <c r="F674" s="52" t="s">
        <v>751</v>
      </c>
      <c r="G674" s="52" t="s">
        <v>1530</v>
      </c>
      <c r="H674" s="52" t="s">
        <v>1610</v>
      </c>
      <c r="I674" s="52" t="s">
        <v>1531</v>
      </c>
      <c r="J674" s="52" t="s">
        <v>1612</v>
      </c>
      <c r="K674" s="52" t="s">
        <v>291</v>
      </c>
      <c r="L674" s="52" t="s">
        <v>188</v>
      </c>
      <c r="M674" s="60">
        <v>2</v>
      </c>
      <c r="N674" s="57" t="str">
        <f t="shared" si="47"/>
        <v>産技高専品川</v>
      </c>
      <c r="O674" s="57"/>
    </row>
    <row r="675" spans="1:15" x14ac:dyDescent="0.2">
      <c r="A675" s="52">
        <f t="shared" si="44"/>
        <v>15353</v>
      </c>
      <c r="B675" s="52">
        <f t="shared" si="45"/>
        <v>1</v>
      </c>
      <c r="C675" s="57">
        <f t="shared" si="46"/>
        <v>53</v>
      </c>
      <c r="D675" s="52">
        <v>15353</v>
      </c>
      <c r="E675" s="52" t="s">
        <v>25</v>
      </c>
      <c r="F675" s="52" t="s">
        <v>451</v>
      </c>
      <c r="G675" s="52" t="s">
        <v>2618</v>
      </c>
      <c r="H675" s="52" t="s">
        <v>2876</v>
      </c>
      <c r="I675" s="52" t="s">
        <v>2619</v>
      </c>
      <c r="J675" s="52" t="s">
        <v>2877</v>
      </c>
      <c r="K675" s="52" t="s">
        <v>292</v>
      </c>
      <c r="L675" s="52" t="s">
        <v>1044</v>
      </c>
      <c r="M675" s="60">
        <v>3</v>
      </c>
      <c r="N675" s="57" t="str">
        <f t="shared" si="47"/>
        <v>産技高専品川</v>
      </c>
      <c r="O675" s="57"/>
    </row>
    <row r="676" spans="1:15" x14ac:dyDescent="0.2">
      <c r="A676" s="52">
        <f t="shared" si="44"/>
        <v>15354</v>
      </c>
      <c r="B676" s="52">
        <f t="shared" si="45"/>
        <v>1</v>
      </c>
      <c r="C676" s="57">
        <f t="shared" si="46"/>
        <v>53</v>
      </c>
      <c r="D676" s="52">
        <v>15354</v>
      </c>
      <c r="E676" s="52" t="s">
        <v>1822</v>
      </c>
      <c r="F676" s="52" t="s">
        <v>481</v>
      </c>
      <c r="G676" s="52" t="s">
        <v>1823</v>
      </c>
      <c r="H676" s="52" t="s">
        <v>1791</v>
      </c>
      <c r="I676" s="52" t="s">
        <v>1824</v>
      </c>
      <c r="J676" s="52" t="s">
        <v>1886</v>
      </c>
      <c r="K676" s="52" t="s">
        <v>292</v>
      </c>
      <c r="L676" s="52" t="s">
        <v>189</v>
      </c>
      <c r="M676" s="60">
        <v>2</v>
      </c>
      <c r="N676" s="57" t="str">
        <f t="shared" si="47"/>
        <v>産技高専品川</v>
      </c>
      <c r="O676" s="57"/>
    </row>
    <row r="677" spans="1:15" x14ac:dyDescent="0.2">
      <c r="A677" s="52">
        <f t="shared" si="44"/>
        <v>15501</v>
      </c>
      <c r="B677" s="52">
        <f t="shared" si="45"/>
        <v>1</v>
      </c>
      <c r="C677" s="57">
        <f t="shared" si="46"/>
        <v>55</v>
      </c>
      <c r="D677" s="52">
        <v>15501</v>
      </c>
      <c r="E677" s="52" t="s">
        <v>2878</v>
      </c>
      <c r="F677" s="52" t="s">
        <v>2879</v>
      </c>
      <c r="G677" s="52" t="s">
        <v>2880</v>
      </c>
      <c r="H677" s="52" t="s">
        <v>2881</v>
      </c>
      <c r="I677" s="52" t="s">
        <v>2882</v>
      </c>
      <c r="J677" s="52" t="s">
        <v>3484</v>
      </c>
      <c r="K677" s="52" t="s">
        <v>291</v>
      </c>
      <c r="L677" s="52" t="s">
        <v>188</v>
      </c>
      <c r="M677" s="60">
        <v>2</v>
      </c>
      <c r="N677" s="57" t="str">
        <f t="shared" si="47"/>
        <v>攻玉社</v>
      </c>
      <c r="O677" s="57"/>
    </row>
    <row r="678" spans="1:15" x14ac:dyDescent="0.2">
      <c r="A678" s="52">
        <f t="shared" si="44"/>
        <v>15502</v>
      </c>
      <c r="B678" s="52">
        <f t="shared" si="45"/>
        <v>1</v>
      </c>
      <c r="C678" s="57">
        <f t="shared" si="46"/>
        <v>55</v>
      </c>
      <c r="D678" s="52">
        <v>15502</v>
      </c>
      <c r="E678" s="52" t="s">
        <v>2392</v>
      </c>
      <c r="F678" s="52" t="s">
        <v>2883</v>
      </c>
      <c r="G678" s="52" t="s">
        <v>2394</v>
      </c>
      <c r="H678" s="52" t="s">
        <v>1018</v>
      </c>
      <c r="I678" s="52" t="s">
        <v>2396</v>
      </c>
      <c r="J678" s="52" t="s">
        <v>1020</v>
      </c>
      <c r="K678" s="52" t="s">
        <v>291</v>
      </c>
      <c r="L678" s="52" t="s">
        <v>188</v>
      </c>
      <c r="M678" s="60">
        <v>2</v>
      </c>
      <c r="N678" s="57" t="str">
        <f t="shared" si="47"/>
        <v>攻玉社</v>
      </c>
      <c r="O678" s="57"/>
    </row>
    <row r="679" spans="1:15" x14ac:dyDescent="0.2">
      <c r="A679" s="52">
        <f t="shared" si="44"/>
        <v>15505</v>
      </c>
      <c r="B679" s="52">
        <f t="shared" si="45"/>
        <v>1</v>
      </c>
      <c r="C679" s="57">
        <f t="shared" si="46"/>
        <v>55</v>
      </c>
      <c r="D679" s="52">
        <v>15505</v>
      </c>
      <c r="E679" s="52" t="s">
        <v>646</v>
      </c>
      <c r="F679" s="52" t="s">
        <v>929</v>
      </c>
      <c r="G679" s="52" t="s">
        <v>1462</v>
      </c>
      <c r="H679" s="52" t="s">
        <v>2884</v>
      </c>
      <c r="I679" s="52" t="s">
        <v>1464</v>
      </c>
      <c r="J679" s="52" t="s">
        <v>2885</v>
      </c>
      <c r="K679" s="52" t="s">
        <v>291</v>
      </c>
      <c r="L679" s="52" t="s">
        <v>1044</v>
      </c>
      <c r="M679" s="60">
        <v>3</v>
      </c>
      <c r="N679" s="57" t="str">
        <f t="shared" si="47"/>
        <v>攻玉社</v>
      </c>
      <c r="O679" s="57"/>
    </row>
    <row r="680" spans="1:15" x14ac:dyDescent="0.2">
      <c r="A680" s="52">
        <f t="shared" si="44"/>
        <v>15506</v>
      </c>
      <c r="B680" s="52">
        <f t="shared" si="45"/>
        <v>1</v>
      </c>
      <c r="C680" s="57">
        <f t="shared" si="46"/>
        <v>55</v>
      </c>
      <c r="D680" s="52">
        <v>15506</v>
      </c>
      <c r="E680" s="52" t="s">
        <v>52</v>
      </c>
      <c r="F680" s="52" t="s">
        <v>930</v>
      </c>
      <c r="G680" s="52" t="s">
        <v>1857</v>
      </c>
      <c r="H680" s="52" t="s">
        <v>2160</v>
      </c>
      <c r="I680" s="52" t="s">
        <v>1858</v>
      </c>
      <c r="J680" s="52" t="s">
        <v>2161</v>
      </c>
      <c r="K680" s="52" t="s">
        <v>291</v>
      </c>
      <c r="L680" s="52" t="s">
        <v>1044</v>
      </c>
      <c r="M680" s="60">
        <v>3</v>
      </c>
      <c r="N680" s="57" t="str">
        <f t="shared" si="47"/>
        <v>攻玉社</v>
      </c>
      <c r="O680" s="57"/>
    </row>
    <row r="681" spans="1:15" x14ac:dyDescent="0.2">
      <c r="A681" s="52">
        <f t="shared" si="44"/>
        <v>15507</v>
      </c>
      <c r="B681" s="52">
        <f t="shared" si="45"/>
        <v>1</v>
      </c>
      <c r="C681" s="57">
        <f t="shared" si="46"/>
        <v>55</v>
      </c>
      <c r="D681" s="52">
        <v>15507</v>
      </c>
      <c r="E681" s="52" t="s">
        <v>923</v>
      </c>
      <c r="F681" s="52" t="s">
        <v>591</v>
      </c>
      <c r="G681" s="52" t="s">
        <v>2833</v>
      </c>
      <c r="H681" s="52" t="s">
        <v>1137</v>
      </c>
      <c r="I681" s="52" t="s">
        <v>2834</v>
      </c>
      <c r="J681" s="52" t="s">
        <v>1933</v>
      </c>
      <c r="K681" s="52" t="s">
        <v>291</v>
      </c>
      <c r="L681" s="52" t="s">
        <v>188</v>
      </c>
      <c r="M681" s="60">
        <v>3</v>
      </c>
      <c r="N681" s="57" t="str">
        <f t="shared" si="47"/>
        <v>攻玉社</v>
      </c>
      <c r="O681" s="57"/>
    </row>
    <row r="682" spans="1:15" x14ac:dyDescent="0.2">
      <c r="A682" s="52">
        <f t="shared" si="44"/>
        <v>15508</v>
      </c>
      <c r="B682" s="52">
        <f t="shared" si="45"/>
        <v>1</v>
      </c>
      <c r="C682" s="57">
        <f t="shared" si="46"/>
        <v>55</v>
      </c>
      <c r="D682" s="52">
        <v>15508</v>
      </c>
      <c r="E682" s="52" t="s">
        <v>931</v>
      </c>
      <c r="F682" s="52" t="s">
        <v>660</v>
      </c>
      <c r="G682" s="52" t="s">
        <v>1239</v>
      </c>
      <c r="H682" s="52" t="s">
        <v>1213</v>
      </c>
      <c r="I682" s="52" t="s">
        <v>1240</v>
      </c>
      <c r="J682" s="52" t="s">
        <v>1215</v>
      </c>
      <c r="K682" s="52" t="s">
        <v>291</v>
      </c>
      <c r="L682" s="52" t="s">
        <v>188</v>
      </c>
      <c r="M682" s="60">
        <v>3</v>
      </c>
      <c r="N682" s="57" t="str">
        <f t="shared" si="47"/>
        <v>攻玉社</v>
      </c>
      <c r="O682" s="57"/>
    </row>
    <row r="683" spans="1:15" x14ac:dyDescent="0.2">
      <c r="A683" s="52">
        <f t="shared" si="44"/>
        <v>15509</v>
      </c>
      <c r="B683" s="52">
        <f t="shared" si="45"/>
        <v>1</v>
      </c>
      <c r="C683" s="57">
        <f t="shared" si="46"/>
        <v>55</v>
      </c>
      <c r="D683" s="52">
        <v>15509</v>
      </c>
      <c r="E683" s="52" t="s">
        <v>1363</v>
      </c>
      <c r="F683" s="52" t="s">
        <v>2886</v>
      </c>
      <c r="G683" s="52" t="s">
        <v>1365</v>
      </c>
      <c r="H683" s="52" t="s">
        <v>1053</v>
      </c>
      <c r="I683" s="52" t="s">
        <v>1367</v>
      </c>
      <c r="J683" s="52" t="s">
        <v>1054</v>
      </c>
      <c r="K683" s="52" t="s">
        <v>291</v>
      </c>
      <c r="L683" s="52" t="s">
        <v>189</v>
      </c>
      <c r="M683" s="60">
        <v>2</v>
      </c>
      <c r="N683" s="57" t="str">
        <f t="shared" si="47"/>
        <v>攻玉社</v>
      </c>
      <c r="O683" s="57"/>
    </row>
    <row r="684" spans="1:15" x14ac:dyDescent="0.2">
      <c r="A684" s="52">
        <f t="shared" si="44"/>
        <v>15510</v>
      </c>
      <c r="B684" s="52">
        <f t="shared" si="45"/>
        <v>1</v>
      </c>
      <c r="C684" s="57">
        <f t="shared" si="46"/>
        <v>55</v>
      </c>
      <c r="D684" s="52">
        <v>15510</v>
      </c>
      <c r="E684" s="52" t="s">
        <v>932</v>
      </c>
      <c r="F684" s="52" t="s">
        <v>933</v>
      </c>
      <c r="G684" s="52" t="s">
        <v>1377</v>
      </c>
      <c r="H684" s="52" t="s">
        <v>2887</v>
      </c>
      <c r="I684" s="52" t="s">
        <v>1379</v>
      </c>
      <c r="J684" s="52" t="s">
        <v>2888</v>
      </c>
      <c r="K684" s="52" t="s">
        <v>291</v>
      </c>
      <c r="L684" s="52" t="s">
        <v>1044</v>
      </c>
      <c r="M684" s="60">
        <v>3</v>
      </c>
      <c r="N684" s="57" t="str">
        <f t="shared" si="47"/>
        <v>攻玉社</v>
      </c>
    </row>
    <row r="685" spans="1:15" x14ac:dyDescent="0.2">
      <c r="A685" s="52">
        <f t="shared" si="44"/>
        <v>15511</v>
      </c>
      <c r="B685" s="52">
        <f t="shared" si="45"/>
        <v>1</v>
      </c>
      <c r="C685" s="57">
        <f t="shared" si="46"/>
        <v>55</v>
      </c>
      <c r="D685" s="52">
        <v>15511</v>
      </c>
      <c r="E685" s="52" t="s">
        <v>934</v>
      </c>
      <c r="F685" s="52" t="s">
        <v>935</v>
      </c>
      <c r="G685" s="52" t="s">
        <v>2889</v>
      </c>
      <c r="H685" s="52" t="s">
        <v>1052</v>
      </c>
      <c r="I685" s="52" t="s">
        <v>2890</v>
      </c>
      <c r="J685" s="52" t="s">
        <v>1171</v>
      </c>
      <c r="K685" s="52" t="s">
        <v>291</v>
      </c>
      <c r="L685" s="52" t="s">
        <v>1044</v>
      </c>
      <c r="M685" s="60">
        <v>3</v>
      </c>
      <c r="N685" s="57" t="str">
        <f t="shared" si="47"/>
        <v>攻玉社</v>
      </c>
      <c r="O685" s="57"/>
    </row>
    <row r="686" spans="1:15" x14ac:dyDescent="0.2">
      <c r="A686" s="52">
        <f t="shared" si="44"/>
        <v>15512</v>
      </c>
      <c r="B686" s="52">
        <f t="shared" si="45"/>
        <v>1</v>
      </c>
      <c r="C686" s="57">
        <f t="shared" si="46"/>
        <v>55</v>
      </c>
      <c r="D686" s="52">
        <v>15512</v>
      </c>
      <c r="E686" s="52" t="s">
        <v>2891</v>
      </c>
      <c r="F686" s="52" t="s">
        <v>2892</v>
      </c>
      <c r="G686" s="52" t="s">
        <v>2551</v>
      </c>
      <c r="H686" s="52" t="s">
        <v>2893</v>
      </c>
      <c r="I686" s="52" t="s">
        <v>2552</v>
      </c>
      <c r="J686" s="52" t="s">
        <v>2894</v>
      </c>
      <c r="K686" s="52" t="s">
        <v>291</v>
      </c>
      <c r="L686" s="52" t="s">
        <v>188</v>
      </c>
      <c r="M686" s="60">
        <v>2</v>
      </c>
      <c r="N686" s="57" t="str">
        <f t="shared" si="47"/>
        <v>攻玉社</v>
      </c>
    </row>
    <row r="687" spans="1:15" x14ac:dyDescent="0.2">
      <c r="A687" s="52">
        <f t="shared" si="44"/>
        <v>15513</v>
      </c>
      <c r="B687" s="52">
        <f t="shared" si="45"/>
        <v>1</v>
      </c>
      <c r="C687" s="57">
        <f t="shared" si="46"/>
        <v>55</v>
      </c>
      <c r="D687" s="52">
        <v>15513</v>
      </c>
      <c r="E687" s="52" t="s">
        <v>936</v>
      </c>
      <c r="F687" s="52" t="s">
        <v>937</v>
      </c>
      <c r="G687" s="52" t="s">
        <v>2895</v>
      </c>
      <c r="H687" s="52" t="s">
        <v>1661</v>
      </c>
      <c r="I687" s="52" t="s">
        <v>2896</v>
      </c>
      <c r="J687" s="52" t="s">
        <v>1662</v>
      </c>
      <c r="K687" s="52" t="s">
        <v>291</v>
      </c>
      <c r="L687" s="52" t="s">
        <v>1044</v>
      </c>
      <c r="M687" s="60">
        <v>3</v>
      </c>
      <c r="N687" s="57" t="str">
        <f t="shared" si="47"/>
        <v>攻玉社</v>
      </c>
    </row>
    <row r="688" spans="1:15" x14ac:dyDescent="0.2">
      <c r="A688" s="52">
        <f t="shared" si="44"/>
        <v>15514</v>
      </c>
      <c r="B688" s="52">
        <f t="shared" si="45"/>
        <v>1</v>
      </c>
      <c r="C688" s="57">
        <f t="shared" si="46"/>
        <v>55</v>
      </c>
      <c r="D688" s="52">
        <v>15514</v>
      </c>
      <c r="E688" s="52" t="s">
        <v>2897</v>
      </c>
      <c r="F688" s="52" t="s">
        <v>2898</v>
      </c>
      <c r="G688" s="52" t="s">
        <v>2899</v>
      </c>
      <c r="H688" s="52" t="s">
        <v>1744</v>
      </c>
      <c r="I688" s="52" t="s">
        <v>2900</v>
      </c>
      <c r="J688" s="52" t="s">
        <v>1746</v>
      </c>
      <c r="K688" s="52" t="s">
        <v>291</v>
      </c>
      <c r="L688" s="52" t="s">
        <v>188</v>
      </c>
      <c r="M688" s="60">
        <v>2</v>
      </c>
      <c r="N688" s="57" t="str">
        <f t="shared" si="47"/>
        <v>攻玉社</v>
      </c>
    </row>
    <row r="689" spans="1:15" x14ac:dyDescent="0.2">
      <c r="A689" s="52">
        <f t="shared" si="44"/>
        <v>15515</v>
      </c>
      <c r="B689" s="52">
        <f t="shared" si="45"/>
        <v>1</v>
      </c>
      <c r="C689" s="57">
        <f t="shared" si="46"/>
        <v>55</v>
      </c>
      <c r="D689" s="52">
        <v>15515</v>
      </c>
      <c r="E689" s="52" t="s">
        <v>2901</v>
      </c>
      <c r="F689" s="52" t="s">
        <v>643</v>
      </c>
      <c r="G689" s="52" t="s">
        <v>2902</v>
      </c>
      <c r="H689" s="52" t="s">
        <v>1282</v>
      </c>
      <c r="I689" s="52" t="s">
        <v>2903</v>
      </c>
      <c r="J689" s="52" t="s">
        <v>1284</v>
      </c>
      <c r="K689" s="52" t="s">
        <v>291</v>
      </c>
      <c r="L689" s="52" t="s">
        <v>188</v>
      </c>
      <c r="M689" s="60">
        <v>2</v>
      </c>
      <c r="N689" s="57" t="str">
        <f t="shared" si="47"/>
        <v>攻玉社</v>
      </c>
      <c r="O689" s="57"/>
    </row>
    <row r="690" spans="1:15" x14ac:dyDescent="0.2">
      <c r="A690" s="52">
        <f t="shared" si="44"/>
        <v>15516</v>
      </c>
      <c r="B690" s="52">
        <f t="shared" si="45"/>
        <v>1</v>
      </c>
      <c r="C690" s="57">
        <f t="shared" si="46"/>
        <v>55</v>
      </c>
      <c r="D690" s="52">
        <v>15516</v>
      </c>
      <c r="E690" s="52" t="s">
        <v>938</v>
      </c>
      <c r="F690" s="52" t="s">
        <v>939</v>
      </c>
      <c r="G690" s="52" t="s">
        <v>2904</v>
      </c>
      <c r="H690" s="52" t="s">
        <v>1347</v>
      </c>
      <c r="I690" s="52" t="s">
        <v>2905</v>
      </c>
      <c r="J690" s="52" t="s">
        <v>1798</v>
      </c>
      <c r="K690" s="52" t="s">
        <v>291</v>
      </c>
      <c r="L690" s="52" t="s">
        <v>188</v>
      </c>
      <c r="M690" s="60">
        <v>3</v>
      </c>
      <c r="N690" s="57" t="str">
        <f t="shared" si="47"/>
        <v>攻玉社</v>
      </c>
      <c r="O690" s="57"/>
    </row>
    <row r="691" spans="1:15" x14ac:dyDescent="0.2">
      <c r="A691" s="52">
        <f t="shared" si="44"/>
        <v>15520</v>
      </c>
      <c r="B691" s="52">
        <f t="shared" si="45"/>
        <v>1</v>
      </c>
      <c r="C691" s="57">
        <f t="shared" si="46"/>
        <v>55</v>
      </c>
      <c r="D691" s="52">
        <v>15520</v>
      </c>
      <c r="E691" s="52" t="s">
        <v>940</v>
      </c>
      <c r="F691" s="52" t="s">
        <v>941</v>
      </c>
      <c r="G691" s="52" t="s">
        <v>2906</v>
      </c>
      <c r="H691" s="52" t="s">
        <v>1053</v>
      </c>
      <c r="I691" s="52" t="s">
        <v>2907</v>
      </c>
      <c r="J691" s="52" t="s">
        <v>1054</v>
      </c>
      <c r="K691" s="52" t="s">
        <v>291</v>
      </c>
      <c r="L691" s="52" t="s">
        <v>188</v>
      </c>
      <c r="M691" s="60">
        <v>3</v>
      </c>
      <c r="N691" s="57" t="str">
        <f t="shared" si="47"/>
        <v>攻玉社</v>
      </c>
      <c r="O691" s="57"/>
    </row>
    <row r="692" spans="1:15" x14ac:dyDescent="0.2">
      <c r="A692" s="52">
        <f t="shared" si="44"/>
        <v>15521</v>
      </c>
      <c r="B692" s="52">
        <f t="shared" si="45"/>
        <v>1</v>
      </c>
      <c r="C692" s="57">
        <f t="shared" si="46"/>
        <v>55</v>
      </c>
      <c r="D692" s="52">
        <v>15521</v>
      </c>
      <c r="E692" s="52" t="s">
        <v>366</v>
      </c>
      <c r="F692" s="52" t="s">
        <v>4232</v>
      </c>
      <c r="G692" s="52" t="s">
        <v>2577</v>
      </c>
      <c r="H692" s="52" t="s">
        <v>1210</v>
      </c>
      <c r="I692" s="52" t="s">
        <v>2578</v>
      </c>
      <c r="J692" s="52" t="s">
        <v>1211</v>
      </c>
      <c r="K692" s="52" t="s">
        <v>291</v>
      </c>
      <c r="L692" s="52" t="s">
        <v>189</v>
      </c>
      <c r="M692" s="60">
        <v>1</v>
      </c>
      <c r="N692" s="57" t="str">
        <f t="shared" si="47"/>
        <v>攻玉社</v>
      </c>
      <c r="O692" s="57"/>
    </row>
    <row r="693" spans="1:15" x14ac:dyDescent="0.2">
      <c r="A693" s="52">
        <f t="shared" si="44"/>
        <v>15522</v>
      </c>
      <c r="B693" s="52">
        <f t="shared" si="45"/>
        <v>1</v>
      </c>
      <c r="C693" s="57">
        <f t="shared" si="46"/>
        <v>55</v>
      </c>
      <c r="D693" s="52">
        <v>15522</v>
      </c>
      <c r="E693" s="52" t="s">
        <v>3783</v>
      </c>
      <c r="F693" s="52" t="s">
        <v>4233</v>
      </c>
      <c r="G693" s="52" t="s">
        <v>3784</v>
      </c>
      <c r="H693" s="52" t="s">
        <v>1304</v>
      </c>
      <c r="I693" s="52" t="s">
        <v>3785</v>
      </c>
      <c r="J693" s="52" t="s">
        <v>1305</v>
      </c>
      <c r="K693" s="52" t="s">
        <v>291</v>
      </c>
      <c r="L693" s="52" t="s">
        <v>189</v>
      </c>
      <c r="M693" s="60">
        <v>1</v>
      </c>
      <c r="N693" s="57" t="str">
        <f t="shared" si="47"/>
        <v>攻玉社</v>
      </c>
      <c r="O693" s="57"/>
    </row>
    <row r="694" spans="1:15" x14ac:dyDescent="0.2">
      <c r="A694" s="52">
        <f t="shared" si="44"/>
        <v>15525</v>
      </c>
      <c r="B694" s="52">
        <f t="shared" si="45"/>
        <v>1</v>
      </c>
      <c r="C694" s="57">
        <f t="shared" si="46"/>
        <v>55</v>
      </c>
      <c r="D694" s="52">
        <v>15525</v>
      </c>
      <c r="E694" s="52" t="s">
        <v>4234</v>
      </c>
      <c r="F694" s="52" t="s">
        <v>391</v>
      </c>
      <c r="G694" s="52" t="s">
        <v>1657</v>
      </c>
      <c r="H694" s="52" t="s">
        <v>1945</v>
      </c>
      <c r="I694" s="52" t="s">
        <v>1659</v>
      </c>
      <c r="J694" s="52" t="s">
        <v>1946</v>
      </c>
      <c r="K694" s="52" t="s">
        <v>291</v>
      </c>
      <c r="L694" s="52" t="s">
        <v>189</v>
      </c>
      <c r="M694" s="60">
        <v>1</v>
      </c>
      <c r="N694" s="57" t="str">
        <f t="shared" si="47"/>
        <v>攻玉社</v>
      </c>
      <c r="O694" s="57"/>
    </row>
    <row r="695" spans="1:15" x14ac:dyDescent="0.2">
      <c r="A695" s="52">
        <f t="shared" si="44"/>
        <v>15526</v>
      </c>
      <c r="B695" s="52">
        <f t="shared" si="45"/>
        <v>1</v>
      </c>
      <c r="C695" s="57">
        <f t="shared" si="46"/>
        <v>55</v>
      </c>
      <c r="D695" s="52">
        <v>15526</v>
      </c>
      <c r="E695" s="52" t="s">
        <v>100</v>
      </c>
      <c r="F695" s="52" t="s">
        <v>4235</v>
      </c>
      <c r="G695" s="52" t="s">
        <v>1587</v>
      </c>
      <c r="H695" s="52" t="s">
        <v>3633</v>
      </c>
      <c r="I695" s="52" t="s">
        <v>2197</v>
      </c>
      <c r="J695" s="52" t="s">
        <v>3634</v>
      </c>
      <c r="K695" s="52" t="s">
        <v>291</v>
      </c>
      <c r="L695" s="52" t="s">
        <v>189</v>
      </c>
      <c r="M695" s="60">
        <v>1</v>
      </c>
      <c r="N695" s="57" t="str">
        <f t="shared" si="47"/>
        <v>攻玉社</v>
      </c>
      <c r="O695" s="57"/>
    </row>
    <row r="696" spans="1:15" x14ac:dyDescent="0.2">
      <c r="A696" s="52">
        <f t="shared" si="44"/>
        <v>15527</v>
      </c>
      <c r="B696" s="52">
        <f t="shared" si="45"/>
        <v>1</v>
      </c>
      <c r="C696" s="57">
        <f t="shared" si="46"/>
        <v>55</v>
      </c>
      <c r="D696" s="52">
        <v>15527</v>
      </c>
      <c r="E696" s="52" t="s">
        <v>2965</v>
      </c>
      <c r="F696" s="52" t="s">
        <v>670</v>
      </c>
      <c r="G696" s="52" t="s">
        <v>1187</v>
      </c>
      <c r="H696" s="52" t="s">
        <v>1931</v>
      </c>
      <c r="I696" s="52" t="s">
        <v>2967</v>
      </c>
      <c r="J696" s="52" t="s">
        <v>1932</v>
      </c>
      <c r="K696" s="52" t="s">
        <v>291</v>
      </c>
      <c r="L696" s="52" t="s">
        <v>185</v>
      </c>
      <c r="M696" s="60">
        <v>1</v>
      </c>
      <c r="N696" s="57" t="str">
        <f t="shared" si="47"/>
        <v>攻玉社</v>
      </c>
      <c r="O696" s="57"/>
    </row>
    <row r="697" spans="1:15" x14ac:dyDescent="0.2">
      <c r="A697" s="52">
        <f t="shared" si="44"/>
        <v>15528</v>
      </c>
      <c r="B697" s="52">
        <f t="shared" si="45"/>
        <v>1</v>
      </c>
      <c r="C697" s="57">
        <f t="shared" si="46"/>
        <v>55</v>
      </c>
      <c r="D697" s="52">
        <v>15528</v>
      </c>
      <c r="E697" s="52" t="s">
        <v>34</v>
      </c>
      <c r="F697" s="52" t="s">
        <v>4236</v>
      </c>
      <c r="G697" s="52" t="s">
        <v>1300</v>
      </c>
      <c r="H697" s="52" t="s">
        <v>4237</v>
      </c>
      <c r="I697" s="52" t="s">
        <v>1302</v>
      </c>
      <c r="J697" s="52" t="s">
        <v>4238</v>
      </c>
      <c r="K697" s="52" t="s">
        <v>291</v>
      </c>
      <c r="L697" s="52" t="s">
        <v>189</v>
      </c>
      <c r="M697" s="60">
        <v>1</v>
      </c>
      <c r="N697" s="57" t="str">
        <f t="shared" si="47"/>
        <v>攻玉社</v>
      </c>
    </row>
    <row r="698" spans="1:15" x14ac:dyDescent="0.2">
      <c r="A698" s="52">
        <f t="shared" si="44"/>
        <v>15529</v>
      </c>
      <c r="B698" s="52">
        <f t="shared" si="45"/>
        <v>1</v>
      </c>
      <c r="C698" s="57">
        <f t="shared" si="46"/>
        <v>55</v>
      </c>
      <c r="D698" s="52">
        <v>15529</v>
      </c>
      <c r="E698" s="52" t="s">
        <v>52</v>
      </c>
      <c r="F698" s="52" t="s">
        <v>4239</v>
      </c>
      <c r="G698" s="52" t="s">
        <v>1857</v>
      </c>
      <c r="H698" s="52" t="s">
        <v>1945</v>
      </c>
      <c r="I698" s="52" t="s">
        <v>1858</v>
      </c>
      <c r="J698" s="52" t="s">
        <v>1946</v>
      </c>
      <c r="K698" s="52" t="s">
        <v>291</v>
      </c>
      <c r="L698" s="52" t="s">
        <v>189</v>
      </c>
      <c r="M698" s="60">
        <v>1</v>
      </c>
      <c r="N698" s="57" t="str">
        <f t="shared" si="47"/>
        <v>攻玉社</v>
      </c>
    </row>
    <row r="699" spans="1:15" x14ac:dyDescent="0.2">
      <c r="A699" s="52">
        <f t="shared" si="44"/>
        <v>15531</v>
      </c>
      <c r="B699" s="52">
        <f t="shared" si="45"/>
        <v>1</v>
      </c>
      <c r="C699" s="57">
        <f t="shared" si="46"/>
        <v>55</v>
      </c>
      <c r="D699" s="52">
        <v>15531</v>
      </c>
      <c r="E699" s="52" t="s">
        <v>360</v>
      </c>
      <c r="F699" s="52" t="s">
        <v>4240</v>
      </c>
      <c r="G699" s="52" t="s">
        <v>2465</v>
      </c>
      <c r="H699" s="52" t="s">
        <v>1245</v>
      </c>
      <c r="I699" s="52" t="s">
        <v>2466</v>
      </c>
      <c r="J699" s="52" t="s">
        <v>1246</v>
      </c>
      <c r="K699" s="52" t="s">
        <v>291</v>
      </c>
      <c r="L699" s="52" t="s">
        <v>189</v>
      </c>
      <c r="M699" s="60">
        <v>1</v>
      </c>
      <c r="N699" s="57" t="str">
        <f t="shared" si="47"/>
        <v>攻玉社</v>
      </c>
    </row>
    <row r="700" spans="1:15" x14ac:dyDescent="0.2">
      <c r="A700" s="52">
        <f t="shared" si="44"/>
        <v>15532</v>
      </c>
      <c r="B700" s="52">
        <f t="shared" si="45"/>
        <v>1</v>
      </c>
      <c r="C700" s="57">
        <f t="shared" si="46"/>
        <v>55</v>
      </c>
      <c r="D700" s="52">
        <v>15532</v>
      </c>
      <c r="E700" s="52" t="s">
        <v>2908</v>
      </c>
      <c r="F700" s="52" t="s">
        <v>2909</v>
      </c>
      <c r="G700" s="52" t="s">
        <v>2910</v>
      </c>
      <c r="H700" s="52" t="s">
        <v>2911</v>
      </c>
      <c r="I700" s="52" t="s">
        <v>2912</v>
      </c>
      <c r="J700" s="52" t="s">
        <v>2913</v>
      </c>
      <c r="K700" s="52" t="s">
        <v>291</v>
      </c>
      <c r="L700" s="52" t="s">
        <v>188</v>
      </c>
      <c r="M700" s="60">
        <v>2</v>
      </c>
      <c r="N700" s="57" t="str">
        <f t="shared" si="47"/>
        <v>攻玉社</v>
      </c>
    </row>
    <row r="701" spans="1:15" x14ac:dyDescent="0.2">
      <c r="A701" s="52">
        <f t="shared" si="44"/>
        <v>15535</v>
      </c>
      <c r="B701" s="52">
        <f t="shared" si="45"/>
        <v>1</v>
      </c>
      <c r="C701" s="57">
        <f t="shared" si="46"/>
        <v>55</v>
      </c>
      <c r="D701" s="52">
        <v>15535</v>
      </c>
      <c r="E701" s="52" t="s">
        <v>32</v>
      </c>
      <c r="F701" s="52" t="s">
        <v>942</v>
      </c>
      <c r="G701" s="52" t="s">
        <v>2006</v>
      </c>
      <c r="H701" s="52" t="s">
        <v>2914</v>
      </c>
      <c r="I701" s="52" t="s">
        <v>2007</v>
      </c>
      <c r="J701" s="52" t="s">
        <v>2915</v>
      </c>
      <c r="K701" s="52" t="s">
        <v>291</v>
      </c>
      <c r="L701" s="52" t="s">
        <v>1044</v>
      </c>
      <c r="M701" s="60">
        <v>3</v>
      </c>
      <c r="N701" s="57" t="str">
        <f t="shared" si="47"/>
        <v>攻玉社</v>
      </c>
    </row>
    <row r="702" spans="1:15" x14ac:dyDescent="0.2">
      <c r="A702" s="52">
        <f t="shared" si="44"/>
        <v>15540</v>
      </c>
      <c r="B702" s="52">
        <f t="shared" si="45"/>
        <v>1</v>
      </c>
      <c r="C702" s="57">
        <f t="shared" si="46"/>
        <v>55</v>
      </c>
      <c r="D702" s="52">
        <v>15540</v>
      </c>
      <c r="E702" s="52" t="s">
        <v>718</v>
      </c>
      <c r="F702" s="52" t="s">
        <v>4241</v>
      </c>
      <c r="G702" s="52" t="s">
        <v>1323</v>
      </c>
      <c r="H702" s="52" t="s">
        <v>3219</v>
      </c>
      <c r="I702" s="52" t="s">
        <v>1324</v>
      </c>
      <c r="J702" s="52" t="s">
        <v>3220</v>
      </c>
      <c r="K702" s="52" t="s">
        <v>291</v>
      </c>
      <c r="L702" s="52" t="s">
        <v>189</v>
      </c>
      <c r="M702" s="60">
        <v>1</v>
      </c>
      <c r="N702" s="57" t="str">
        <f t="shared" si="47"/>
        <v>攻玉社</v>
      </c>
    </row>
    <row r="703" spans="1:15" x14ac:dyDescent="0.2">
      <c r="A703" s="52">
        <f t="shared" si="44"/>
        <v>15541</v>
      </c>
      <c r="B703" s="52">
        <f t="shared" si="45"/>
        <v>1</v>
      </c>
      <c r="C703" s="57">
        <f t="shared" si="46"/>
        <v>55</v>
      </c>
      <c r="D703" s="52">
        <v>15541</v>
      </c>
      <c r="E703" s="52" t="s">
        <v>56</v>
      </c>
      <c r="F703" s="52" t="s">
        <v>2918</v>
      </c>
      <c r="G703" s="52" t="s">
        <v>2866</v>
      </c>
      <c r="H703" s="52" t="s">
        <v>2454</v>
      </c>
      <c r="I703" s="52" t="s">
        <v>2867</v>
      </c>
      <c r="J703" s="52" t="s">
        <v>2455</v>
      </c>
      <c r="K703" s="52" t="s">
        <v>291</v>
      </c>
      <c r="L703" s="52" t="s">
        <v>188</v>
      </c>
      <c r="M703" s="60">
        <v>2</v>
      </c>
      <c r="N703" s="57" t="str">
        <f t="shared" si="47"/>
        <v>攻玉社</v>
      </c>
    </row>
    <row r="704" spans="1:15" x14ac:dyDescent="0.2">
      <c r="A704" s="52">
        <f t="shared" si="44"/>
        <v>15543</v>
      </c>
      <c r="B704" s="52">
        <f t="shared" si="45"/>
        <v>1</v>
      </c>
      <c r="C704" s="57">
        <f t="shared" si="46"/>
        <v>55</v>
      </c>
      <c r="D704" s="52">
        <v>15543</v>
      </c>
      <c r="E704" s="52" t="s">
        <v>4242</v>
      </c>
      <c r="F704" s="52" t="s">
        <v>884</v>
      </c>
      <c r="G704" s="52" t="s">
        <v>4243</v>
      </c>
      <c r="H704" s="52" t="s">
        <v>1241</v>
      </c>
      <c r="I704" s="52" t="s">
        <v>4244</v>
      </c>
      <c r="J704" s="52" t="s">
        <v>1242</v>
      </c>
      <c r="K704" s="52" t="s">
        <v>291</v>
      </c>
      <c r="L704" s="52" t="s">
        <v>189</v>
      </c>
      <c r="M704" s="60">
        <v>1</v>
      </c>
      <c r="N704" s="57" t="str">
        <f t="shared" si="47"/>
        <v>攻玉社</v>
      </c>
    </row>
    <row r="705" spans="1:15" x14ac:dyDescent="0.2">
      <c r="A705" s="52">
        <f t="shared" si="44"/>
        <v>15544</v>
      </c>
      <c r="B705" s="52">
        <f t="shared" si="45"/>
        <v>1</v>
      </c>
      <c r="C705" s="57">
        <f t="shared" si="46"/>
        <v>55</v>
      </c>
      <c r="D705" s="52">
        <v>15544</v>
      </c>
      <c r="E705" s="52" t="s">
        <v>447</v>
      </c>
      <c r="F705" s="52" t="s">
        <v>4245</v>
      </c>
      <c r="G705" s="52" t="s">
        <v>1647</v>
      </c>
      <c r="H705" s="52" t="s">
        <v>4246</v>
      </c>
      <c r="I705" s="52" t="s">
        <v>1648</v>
      </c>
      <c r="J705" s="52" t="s">
        <v>4247</v>
      </c>
      <c r="K705" s="52" t="s">
        <v>291</v>
      </c>
      <c r="L705" s="52" t="s">
        <v>189</v>
      </c>
      <c r="M705" s="60">
        <v>1</v>
      </c>
      <c r="N705" s="57" t="str">
        <f t="shared" si="47"/>
        <v>攻玉社</v>
      </c>
    </row>
    <row r="706" spans="1:15" x14ac:dyDescent="0.2">
      <c r="A706" s="52">
        <f t="shared" ref="A706:A769" si="48">D706</f>
        <v>15651</v>
      </c>
      <c r="B706" s="52">
        <f t="shared" ref="B706:B769" si="49">ROUNDDOWN(D706/10000,0)</f>
        <v>1</v>
      </c>
      <c r="C706" s="57">
        <f t="shared" ref="C706:C769" si="50">ROUNDDOWN((D706-B706*10000)/100,0)</f>
        <v>56</v>
      </c>
      <c r="D706" s="52">
        <v>15651</v>
      </c>
      <c r="E706" s="52" t="s">
        <v>128</v>
      </c>
      <c r="F706" s="52" t="s">
        <v>4248</v>
      </c>
      <c r="G706" s="52" t="s">
        <v>2010</v>
      </c>
      <c r="H706" s="52" t="s">
        <v>3040</v>
      </c>
      <c r="I706" s="52" t="s">
        <v>2011</v>
      </c>
      <c r="J706" s="52" t="s">
        <v>3042</v>
      </c>
      <c r="K706" s="52" t="s">
        <v>292</v>
      </c>
      <c r="L706" s="52" t="s">
        <v>185</v>
      </c>
      <c r="M706" s="60">
        <v>1</v>
      </c>
      <c r="N706" s="57" t="str">
        <f t="shared" ref="N706:N769" si="51">VLOOKUP(B706*100+C706,学校,2,0)</f>
        <v>香蘭女</v>
      </c>
    </row>
    <row r="707" spans="1:15" x14ac:dyDescent="0.2">
      <c r="A707" s="52">
        <f t="shared" si="48"/>
        <v>15652</v>
      </c>
      <c r="B707" s="52">
        <f t="shared" si="49"/>
        <v>1</v>
      </c>
      <c r="C707" s="57">
        <f t="shared" si="50"/>
        <v>56</v>
      </c>
      <c r="D707" s="52">
        <v>15652</v>
      </c>
      <c r="E707" s="52" t="s">
        <v>1414</v>
      </c>
      <c r="F707" s="52" t="s">
        <v>450</v>
      </c>
      <c r="G707" s="52" t="s">
        <v>1416</v>
      </c>
      <c r="H707" s="52" t="s">
        <v>1100</v>
      </c>
      <c r="I707" s="52" t="s">
        <v>1418</v>
      </c>
      <c r="J707" s="52" t="s">
        <v>1032</v>
      </c>
      <c r="K707" s="52" t="s">
        <v>292</v>
      </c>
      <c r="L707" s="52" t="s">
        <v>189</v>
      </c>
      <c r="M707" s="60">
        <v>1</v>
      </c>
      <c r="N707" s="57" t="str">
        <f t="shared" si="51"/>
        <v>香蘭女</v>
      </c>
    </row>
    <row r="708" spans="1:15" x14ac:dyDescent="0.2">
      <c r="A708" s="52">
        <f t="shared" si="48"/>
        <v>15653</v>
      </c>
      <c r="B708" s="52">
        <f t="shared" si="49"/>
        <v>1</v>
      </c>
      <c r="C708" s="57">
        <f t="shared" si="50"/>
        <v>56</v>
      </c>
      <c r="D708" s="52">
        <v>15653</v>
      </c>
      <c r="E708" s="52" t="s">
        <v>4249</v>
      </c>
      <c r="F708" s="52" t="s">
        <v>4250</v>
      </c>
      <c r="G708" s="52" t="s">
        <v>2511</v>
      </c>
      <c r="H708" s="52" t="s">
        <v>4251</v>
      </c>
      <c r="I708" s="52" t="s">
        <v>2513</v>
      </c>
      <c r="J708" s="52" t="s">
        <v>4252</v>
      </c>
      <c r="K708" s="52" t="s">
        <v>292</v>
      </c>
      <c r="L708" s="52" t="s">
        <v>189</v>
      </c>
      <c r="M708" s="60">
        <v>1</v>
      </c>
      <c r="N708" s="57" t="str">
        <f t="shared" si="51"/>
        <v>香蘭女</v>
      </c>
    </row>
    <row r="709" spans="1:15" x14ac:dyDescent="0.2">
      <c r="A709" s="52">
        <f t="shared" si="48"/>
        <v>15654</v>
      </c>
      <c r="B709" s="52">
        <f t="shared" si="49"/>
        <v>1</v>
      </c>
      <c r="C709" s="57">
        <f t="shared" si="50"/>
        <v>56</v>
      </c>
      <c r="D709" s="52">
        <v>15654</v>
      </c>
      <c r="E709" s="52" t="s">
        <v>453</v>
      </c>
      <c r="F709" s="52" t="s">
        <v>4253</v>
      </c>
      <c r="G709" s="52" t="s">
        <v>1059</v>
      </c>
      <c r="H709" s="52" t="s">
        <v>3638</v>
      </c>
      <c r="I709" s="52" t="s">
        <v>1060</v>
      </c>
      <c r="J709" s="52" t="s">
        <v>3640</v>
      </c>
      <c r="K709" s="52" t="s">
        <v>292</v>
      </c>
      <c r="L709" s="52" t="s">
        <v>185</v>
      </c>
      <c r="M709" s="60">
        <v>1</v>
      </c>
      <c r="N709" s="57" t="str">
        <f t="shared" si="51"/>
        <v>香蘭女</v>
      </c>
    </row>
    <row r="710" spans="1:15" x14ac:dyDescent="0.2">
      <c r="A710" s="52">
        <f t="shared" si="48"/>
        <v>15655</v>
      </c>
      <c r="B710" s="52">
        <f t="shared" si="49"/>
        <v>1</v>
      </c>
      <c r="C710" s="57">
        <f t="shared" si="50"/>
        <v>56</v>
      </c>
      <c r="D710" s="52">
        <v>15655</v>
      </c>
      <c r="E710" s="52" t="s">
        <v>4254</v>
      </c>
      <c r="F710" s="52" t="s">
        <v>364</v>
      </c>
      <c r="G710" s="52" t="s">
        <v>4255</v>
      </c>
      <c r="H710" s="52" t="s">
        <v>2714</v>
      </c>
      <c r="I710" s="52" t="s">
        <v>4256</v>
      </c>
      <c r="J710" s="52" t="s">
        <v>1129</v>
      </c>
      <c r="K710" s="52" t="s">
        <v>292</v>
      </c>
      <c r="L710" s="52" t="s">
        <v>189</v>
      </c>
      <c r="M710" s="60">
        <v>1</v>
      </c>
      <c r="N710" s="57" t="str">
        <f t="shared" si="51"/>
        <v>香蘭女</v>
      </c>
      <c r="O710" s="57"/>
    </row>
    <row r="711" spans="1:15" x14ac:dyDescent="0.2">
      <c r="A711" s="52">
        <f t="shared" si="48"/>
        <v>15656</v>
      </c>
      <c r="B711" s="52">
        <f t="shared" si="49"/>
        <v>1</v>
      </c>
      <c r="C711" s="57">
        <f t="shared" si="50"/>
        <v>56</v>
      </c>
      <c r="D711" s="52">
        <v>15656</v>
      </c>
      <c r="E711" s="52" t="s">
        <v>35</v>
      </c>
      <c r="F711" s="52" t="s">
        <v>475</v>
      </c>
      <c r="G711" s="52" t="s">
        <v>1254</v>
      </c>
      <c r="H711" s="52" t="s">
        <v>3742</v>
      </c>
      <c r="I711" s="52" t="s">
        <v>1255</v>
      </c>
      <c r="J711" s="52" t="s">
        <v>3743</v>
      </c>
      <c r="K711" s="52" t="s">
        <v>292</v>
      </c>
      <c r="L711" s="52" t="s">
        <v>189</v>
      </c>
      <c r="M711" s="60">
        <v>1</v>
      </c>
      <c r="N711" s="57" t="str">
        <f t="shared" si="51"/>
        <v>香蘭女</v>
      </c>
      <c r="O711" s="57"/>
    </row>
    <row r="712" spans="1:15" x14ac:dyDescent="0.2">
      <c r="A712" s="52">
        <f t="shared" si="48"/>
        <v>15657</v>
      </c>
      <c r="B712" s="52">
        <f t="shared" si="49"/>
        <v>1</v>
      </c>
      <c r="C712" s="57">
        <f t="shared" si="50"/>
        <v>56</v>
      </c>
      <c r="D712" s="52">
        <v>15657</v>
      </c>
      <c r="E712" s="52" t="s">
        <v>51</v>
      </c>
      <c r="F712" s="52" t="s">
        <v>4257</v>
      </c>
      <c r="G712" s="52" t="s">
        <v>1318</v>
      </c>
      <c r="H712" s="52" t="s">
        <v>1352</v>
      </c>
      <c r="I712" s="52" t="s">
        <v>1319</v>
      </c>
      <c r="J712" s="52" t="s">
        <v>1353</v>
      </c>
      <c r="K712" s="52" t="s">
        <v>292</v>
      </c>
      <c r="L712" s="52" t="s">
        <v>189</v>
      </c>
      <c r="M712" s="60">
        <v>1</v>
      </c>
      <c r="N712" s="57" t="str">
        <f t="shared" si="51"/>
        <v>香蘭女</v>
      </c>
      <c r="O712" s="57"/>
    </row>
    <row r="713" spans="1:15" x14ac:dyDescent="0.2">
      <c r="A713" s="52">
        <f t="shared" si="48"/>
        <v>15658</v>
      </c>
      <c r="B713" s="52">
        <f t="shared" si="49"/>
        <v>1</v>
      </c>
      <c r="C713" s="57">
        <f t="shared" si="50"/>
        <v>56</v>
      </c>
      <c r="D713" s="52">
        <v>15658</v>
      </c>
      <c r="E713" s="52" t="s">
        <v>4258</v>
      </c>
      <c r="F713" s="52" t="s">
        <v>394</v>
      </c>
      <c r="G713" s="52" t="s">
        <v>4259</v>
      </c>
      <c r="H713" s="52" t="s">
        <v>1187</v>
      </c>
      <c r="I713" s="52" t="s">
        <v>4260</v>
      </c>
      <c r="J713" s="52" t="s">
        <v>1189</v>
      </c>
      <c r="K713" s="52" t="s">
        <v>292</v>
      </c>
      <c r="L713" s="52" t="s">
        <v>189</v>
      </c>
      <c r="M713" s="60">
        <v>1</v>
      </c>
      <c r="N713" s="57" t="str">
        <f t="shared" si="51"/>
        <v>香蘭女</v>
      </c>
      <c r="O713" s="57"/>
    </row>
    <row r="714" spans="1:15" x14ac:dyDescent="0.2">
      <c r="A714" s="52">
        <f t="shared" si="48"/>
        <v>15659</v>
      </c>
      <c r="B714" s="52">
        <f t="shared" si="49"/>
        <v>1</v>
      </c>
      <c r="C714" s="57">
        <f t="shared" si="50"/>
        <v>56</v>
      </c>
      <c r="D714" s="52">
        <v>15659</v>
      </c>
      <c r="E714" s="52" t="s">
        <v>64</v>
      </c>
      <c r="F714" s="52" t="s">
        <v>4261</v>
      </c>
      <c r="G714" s="52" t="s">
        <v>2424</v>
      </c>
      <c r="H714" s="52" t="s">
        <v>1146</v>
      </c>
      <c r="I714" s="52" t="s">
        <v>2426</v>
      </c>
      <c r="J714" s="52" t="s">
        <v>1147</v>
      </c>
      <c r="K714" s="52" t="s">
        <v>292</v>
      </c>
      <c r="L714" s="52" t="s">
        <v>189</v>
      </c>
      <c r="M714" s="60">
        <v>1</v>
      </c>
      <c r="N714" s="57" t="str">
        <f t="shared" si="51"/>
        <v>香蘭女</v>
      </c>
      <c r="O714" s="57"/>
    </row>
    <row r="715" spans="1:15" x14ac:dyDescent="0.2">
      <c r="A715" s="52">
        <f t="shared" si="48"/>
        <v>15660</v>
      </c>
      <c r="B715" s="52">
        <f t="shared" si="49"/>
        <v>1</v>
      </c>
      <c r="C715" s="57">
        <f t="shared" si="50"/>
        <v>56</v>
      </c>
      <c r="D715" s="52">
        <v>15660</v>
      </c>
      <c r="E715" s="52" t="s">
        <v>57</v>
      </c>
      <c r="F715" s="52" t="s">
        <v>4262</v>
      </c>
      <c r="G715" s="52" t="s">
        <v>1217</v>
      </c>
      <c r="H715" s="52" t="s">
        <v>4263</v>
      </c>
      <c r="I715" s="52" t="s">
        <v>1219</v>
      </c>
      <c r="J715" s="52" t="s">
        <v>4264</v>
      </c>
      <c r="K715" s="52" t="s">
        <v>292</v>
      </c>
      <c r="L715" s="52" t="s">
        <v>189</v>
      </c>
      <c r="M715" s="60">
        <v>1</v>
      </c>
      <c r="N715" s="57" t="str">
        <f t="shared" si="51"/>
        <v>香蘭女</v>
      </c>
    </row>
    <row r="716" spans="1:15" x14ac:dyDescent="0.2">
      <c r="A716" s="52">
        <f t="shared" si="48"/>
        <v>15690</v>
      </c>
      <c r="B716" s="52">
        <f t="shared" si="49"/>
        <v>1</v>
      </c>
      <c r="C716" s="57">
        <f t="shared" si="50"/>
        <v>56</v>
      </c>
      <c r="D716" s="52">
        <v>15690</v>
      </c>
      <c r="E716" s="52" t="s">
        <v>2919</v>
      </c>
      <c r="F716" s="52" t="s">
        <v>2920</v>
      </c>
      <c r="G716" s="52" t="s">
        <v>2921</v>
      </c>
      <c r="H716" s="52" t="s">
        <v>1557</v>
      </c>
      <c r="I716" s="52" t="s">
        <v>2922</v>
      </c>
      <c r="J716" s="52" t="s">
        <v>2176</v>
      </c>
      <c r="K716" s="52" t="s">
        <v>292</v>
      </c>
      <c r="L716" s="52" t="s">
        <v>188</v>
      </c>
      <c r="M716" s="60">
        <v>2</v>
      </c>
      <c r="N716" s="57" t="str">
        <f t="shared" si="51"/>
        <v>香蘭女</v>
      </c>
    </row>
    <row r="717" spans="1:15" x14ac:dyDescent="0.2">
      <c r="A717" s="52">
        <f t="shared" si="48"/>
        <v>15692</v>
      </c>
      <c r="B717" s="52">
        <f t="shared" si="49"/>
        <v>1</v>
      </c>
      <c r="C717" s="57">
        <f t="shared" si="50"/>
        <v>56</v>
      </c>
      <c r="D717" s="52">
        <v>15692</v>
      </c>
      <c r="E717" s="52" t="s">
        <v>2923</v>
      </c>
      <c r="F717" s="52" t="s">
        <v>2924</v>
      </c>
      <c r="G717" s="52" t="s">
        <v>2925</v>
      </c>
      <c r="H717" s="52" t="s">
        <v>2200</v>
      </c>
      <c r="I717" s="52" t="s">
        <v>2926</v>
      </c>
      <c r="J717" s="52" t="s">
        <v>2202</v>
      </c>
      <c r="K717" s="52" t="s">
        <v>292</v>
      </c>
      <c r="L717" s="52" t="s">
        <v>188</v>
      </c>
      <c r="M717" s="60">
        <v>2</v>
      </c>
      <c r="N717" s="57" t="str">
        <f t="shared" si="51"/>
        <v>香蘭女</v>
      </c>
      <c r="O717" s="57"/>
    </row>
    <row r="718" spans="1:15" x14ac:dyDescent="0.2">
      <c r="A718" s="52">
        <f t="shared" si="48"/>
        <v>15693</v>
      </c>
      <c r="B718" s="52">
        <f t="shared" si="49"/>
        <v>1</v>
      </c>
      <c r="C718" s="57">
        <f t="shared" si="50"/>
        <v>56</v>
      </c>
      <c r="D718" s="52">
        <v>15693</v>
      </c>
      <c r="E718" s="52" t="s">
        <v>2927</v>
      </c>
      <c r="F718" s="52" t="s">
        <v>2928</v>
      </c>
      <c r="G718" s="52" t="s">
        <v>2929</v>
      </c>
      <c r="H718" s="52" t="s">
        <v>2271</v>
      </c>
      <c r="I718" s="52" t="s">
        <v>2930</v>
      </c>
      <c r="J718" s="52" t="s">
        <v>2272</v>
      </c>
      <c r="K718" s="52" t="s">
        <v>292</v>
      </c>
      <c r="L718" s="52" t="s">
        <v>188</v>
      </c>
      <c r="M718" s="60">
        <v>2</v>
      </c>
      <c r="N718" s="57" t="str">
        <f t="shared" si="51"/>
        <v>香蘭女</v>
      </c>
      <c r="O718" s="57"/>
    </row>
    <row r="719" spans="1:15" x14ac:dyDescent="0.2">
      <c r="A719" s="52">
        <f t="shared" si="48"/>
        <v>15694</v>
      </c>
      <c r="B719" s="52">
        <f t="shared" si="49"/>
        <v>1</v>
      </c>
      <c r="C719" s="57">
        <f t="shared" si="50"/>
        <v>56</v>
      </c>
      <c r="D719" s="52">
        <v>15694</v>
      </c>
      <c r="E719" s="52" t="s">
        <v>4265</v>
      </c>
      <c r="F719" s="52" t="s">
        <v>4266</v>
      </c>
      <c r="G719" s="52" t="s">
        <v>4267</v>
      </c>
      <c r="H719" s="52" t="s">
        <v>4268</v>
      </c>
      <c r="I719" s="52" t="s">
        <v>4269</v>
      </c>
      <c r="J719" s="52" t="s">
        <v>4270</v>
      </c>
      <c r="K719" s="52" t="s">
        <v>292</v>
      </c>
      <c r="L719" s="52" t="s">
        <v>189</v>
      </c>
      <c r="M719" s="60">
        <v>1</v>
      </c>
      <c r="N719" s="57" t="str">
        <f t="shared" si="51"/>
        <v>香蘭女</v>
      </c>
      <c r="O719" s="57"/>
    </row>
    <row r="720" spans="1:15" x14ac:dyDescent="0.2">
      <c r="A720" s="52">
        <f t="shared" si="48"/>
        <v>15695</v>
      </c>
      <c r="B720" s="52">
        <f t="shared" si="49"/>
        <v>1</v>
      </c>
      <c r="C720" s="57">
        <f t="shared" si="50"/>
        <v>56</v>
      </c>
      <c r="D720" s="52">
        <v>15695</v>
      </c>
      <c r="E720" s="52" t="s">
        <v>38</v>
      </c>
      <c r="F720" s="52" t="s">
        <v>2928</v>
      </c>
      <c r="G720" s="52" t="s">
        <v>1462</v>
      </c>
      <c r="H720" s="52" t="s">
        <v>2271</v>
      </c>
      <c r="I720" s="52" t="s">
        <v>2861</v>
      </c>
      <c r="J720" s="52" t="s">
        <v>2272</v>
      </c>
      <c r="K720" s="52" t="s">
        <v>292</v>
      </c>
      <c r="L720" s="52" t="s">
        <v>189</v>
      </c>
      <c r="M720" s="60">
        <v>1</v>
      </c>
      <c r="N720" s="57" t="str">
        <f t="shared" si="51"/>
        <v>香蘭女</v>
      </c>
    </row>
    <row r="721" spans="1:15" x14ac:dyDescent="0.2">
      <c r="A721" s="52">
        <f t="shared" si="48"/>
        <v>15696</v>
      </c>
      <c r="B721" s="52">
        <f t="shared" si="49"/>
        <v>1</v>
      </c>
      <c r="C721" s="57">
        <f t="shared" si="50"/>
        <v>56</v>
      </c>
      <c r="D721" s="52">
        <v>15696</v>
      </c>
      <c r="E721" s="52" t="s">
        <v>4271</v>
      </c>
      <c r="F721" s="52" t="s">
        <v>2094</v>
      </c>
      <c r="G721" s="52" t="s">
        <v>4272</v>
      </c>
      <c r="H721" s="52" t="s">
        <v>1064</v>
      </c>
      <c r="I721" s="52" t="s">
        <v>4273</v>
      </c>
      <c r="J721" s="52" t="s">
        <v>1066</v>
      </c>
      <c r="K721" s="52" t="s">
        <v>292</v>
      </c>
      <c r="L721" s="52" t="s">
        <v>189</v>
      </c>
      <c r="M721" s="60">
        <v>1</v>
      </c>
      <c r="N721" s="57" t="str">
        <f t="shared" si="51"/>
        <v>香蘭女</v>
      </c>
    </row>
    <row r="722" spans="1:15" x14ac:dyDescent="0.2">
      <c r="A722" s="52">
        <f t="shared" si="48"/>
        <v>15697</v>
      </c>
      <c r="B722" s="52">
        <f t="shared" si="49"/>
        <v>1</v>
      </c>
      <c r="C722" s="57">
        <f t="shared" si="50"/>
        <v>56</v>
      </c>
      <c r="D722" s="52">
        <v>15697</v>
      </c>
      <c r="E722" s="52" t="s">
        <v>4274</v>
      </c>
      <c r="F722" s="52" t="s">
        <v>356</v>
      </c>
      <c r="G722" s="52" t="s">
        <v>4275</v>
      </c>
      <c r="H722" s="52" t="s">
        <v>3742</v>
      </c>
      <c r="I722" s="52" t="s">
        <v>4276</v>
      </c>
      <c r="J722" s="52" t="s">
        <v>3743</v>
      </c>
      <c r="K722" s="52" t="s">
        <v>292</v>
      </c>
      <c r="L722" s="52" t="s">
        <v>189</v>
      </c>
      <c r="M722" s="60">
        <v>1</v>
      </c>
      <c r="N722" s="57" t="str">
        <f t="shared" si="51"/>
        <v>香蘭女</v>
      </c>
    </row>
    <row r="723" spans="1:15" x14ac:dyDescent="0.2">
      <c r="A723" s="52">
        <f t="shared" si="48"/>
        <v>15698</v>
      </c>
      <c r="B723" s="52">
        <f t="shared" si="49"/>
        <v>1</v>
      </c>
      <c r="C723" s="57">
        <f t="shared" si="50"/>
        <v>56</v>
      </c>
      <c r="D723" s="52">
        <v>15698</v>
      </c>
      <c r="E723" s="52" t="s">
        <v>4277</v>
      </c>
      <c r="F723" s="52" t="s">
        <v>4278</v>
      </c>
      <c r="G723" s="52" t="s">
        <v>2864</v>
      </c>
      <c r="H723" s="52" t="s">
        <v>2200</v>
      </c>
      <c r="I723" s="52" t="s">
        <v>4279</v>
      </c>
      <c r="J723" s="52" t="s">
        <v>2202</v>
      </c>
      <c r="K723" s="52" t="s">
        <v>292</v>
      </c>
      <c r="L723" s="52" t="s">
        <v>189</v>
      </c>
      <c r="M723" s="60">
        <v>1</v>
      </c>
      <c r="N723" s="57" t="str">
        <f t="shared" si="51"/>
        <v>香蘭女</v>
      </c>
      <c r="O723" s="57"/>
    </row>
    <row r="724" spans="1:15" x14ac:dyDescent="0.2">
      <c r="A724" s="52">
        <f t="shared" si="48"/>
        <v>15699</v>
      </c>
      <c r="B724" s="52">
        <f t="shared" si="49"/>
        <v>1</v>
      </c>
      <c r="C724" s="57">
        <f t="shared" si="50"/>
        <v>56</v>
      </c>
      <c r="D724" s="52">
        <v>15699</v>
      </c>
      <c r="E724" s="52" t="s">
        <v>4280</v>
      </c>
      <c r="F724" s="52" t="s">
        <v>4281</v>
      </c>
      <c r="G724" s="52" t="s">
        <v>4282</v>
      </c>
      <c r="H724" s="52" t="s">
        <v>3757</v>
      </c>
      <c r="I724" s="52" t="s">
        <v>4283</v>
      </c>
      <c r="J724" s="52" t="s">
        <v>3758</v>
      </c>
      <c r="K724" s="52" t="s">
        <v>292</v>
      </c>
      <c r="L724" s="52" t="s">
        <v>189</v>
      </c>
      <c r="M724" s="60">
        <v>1</v>
      </c>
      <c r="N724" s="57" t="str">
        <f t="shared" si="51"/>
        <v>香蘭女</v>
      </c>
      <c r="O724" s="57"/>
    </row>
    <row r="725" spans="1:15" x14ac:dyDescent="0.2">
      <c r="A725" s="52">
        <f t="shared" si="48"/>
        <v>15807</v>
      </c>
      <c r="B725" s="52">
        <f t="shared" si="49"/>
        <v>1</v>
      </c>
      <c r="C725" s="57">
        <f t="shared" si="50"/>
        <v>58</v>
      </c>
      <c r="D725" s="52">
        <v>15807</v>
      </c>
      <c r="E725" s="52" t="s">
        <v>47</v>
      </c>
      <c r="F725" s="52" t="s">
        <v>4284</v>
      </c>
      <c r="G725" s="52" t="s">
        <v>1102</v>
      </c>
      <c r="H725" s="52" t="s">
        <v>4285</v>
      </c>
      <c r="I725" s="52" t="s">
        <v>1104</v>
      </c>
      <c r="J725" s="52" t="s">
        <v>4286</v>
      </c>
      <c r="K725" s="52" t="s">
        <v>291</v>
      </c>
      <c r="L725" s="52" t="s">
        <v>189</v>
      </c>
      <c r="M725" s="60">
        <v>1</v>
      </c>
      <c r="N725" s="57" t="str">
        <f t="shared" si="51"/>
        <v>青稜</v>
      </c>
      <c r="O725" s="57"/>
    </row>
    <row r="726" spans="1:15" x14ac:dyDescent="0.2">
      <c r="A726" s="52">
        <f t="shared" si="48"/>
        <v>15808</v>
      </c>
      <c r="B726" s="52">
        <f t="shared" si="49"/>
        <v>1</v>
      </c>
      <c r="C726" s="57">
        <f t="shared" si="50"/>
        <v>58</v>
      </c>
      <c r="D726" s="52">
        <v>15808</v>
      </c>
      <c r="E726" s="52" t="s">
        <v>20</v>
      </c>
      <c r="F726" s="52" t="s">
        <v>943</v>
      </c>
      <c r="G726" s="52" t="s">
        <v>2672</v>
      </c>
      <c r="H726" s="52" t="s">
        <v>2933</v>
      </c>
      <c r="I726" s="52" t="s">
        <v>2673</v>
      </c>
      <c r="J726" s="52" t="s">
        <v>2934</v>
      </c>
      <c r="K726" s="52" t="s">
        <v>291</v>
      </c>
      <c r="L726" s="52" t="s">
        <v>188</v>
      </c>
      <c r="M726" s="60">
        <v>3</v>
      </c>
      <c r="N726" s="57" t="str">
        <f t="shared" si="51"/>
        <v>青稜</v>
      </c>
      <c r="O726" s="57"/>
    </row>
    <row r="727" spans="1:15" x14ac:dyDescent="0.2">
      <c r="A727" s="52">
        <f t="shared" si="48"/>
        <v>15811</v>
      </c>
      <c r="B727" s="52">
        <f t="shared" si="49"/>
        <v>1</v>
      </c>
      <c r="C727" s="57">
        <f t="shared" si="50"/>
        <v>58</v>
      </c>
      <c r="D727" s="52">
        <v>15811</v>
      </c>
      <c r="E727" s="52" t="s">
        <v>851</v>
      </c>
      <c r="F727" s="52" t="s">
        <v>4287</v>
      </c>
      <c r="G727" s="52" t="s">
        <v>2353</v>
      </c>
      <c r="H727" s="52" t="s">
        <v>1677</v>
      </c>
      <c r="I727" s="52" t="s">
        <v>2354</v>
      </c>
      <c r="J727" s="52" t="s">
        <v>1678</v>
      </c>
      <c r="K727" s="52" t="s">
        <v>291</v>
      </c>
      <c r="L727" s="52" t="s">
        <v>189</v>
      </c>
      <c r="M727" s="60">
        <v>1</v>
      </c>
      <c r="N727" s="57" t="str">
        <f t="shared" si="51"/>
        <v>青稜</v>
      </c>
      <c r="O727" s="57"/>
    </row>
    <row r="728" spans="1:15" x14ac:dyDescent="0.2">
      <c r="A728" s="52">
        <f t="shared" si="48"/>
        <v>15816</v>
      </c>
      <c r="B728" s="52">
        <f t="shared" si="49"/>
        <v>1</v>
      </c>
      <c r="C728" s="57">
        <f t="shared" si="50"/>
        <v>58</v>
      </c>
      <c r="D728" s="52">
        <v>15816</v>
      </c>
      <c r="E728" s="52" t="s">
        <v>944</v>
      </c>
      <c r="F728" s="52" t="s">
        <v>945</v>
      </c>
      <c r="G728" s="52" t="s">
        <v>2936</v>
      </c>
      <c r="H728" s="52" t="s">
        <v>2357</v>
      </c>
      <c r="I728" s="52" t="s">
        <v>2937</v>
      </c>
      <c r="J728" s="52" t="s">
        <v>2359</v>
      </c>
      <c r="K728" s="52" t="s">
        <v>291</v>
      </c>
      <c r="L728" s="52" t="s">
        <v>1044</v>
      </c>
      <c r="M728" s="60">
        <v>3</v>
      </c>
      <c r="N728" s="57" t="str">
        <f t="shared" si="51"/>
        <v>青稜</v>
      </c>
      <c r="O728" s="57"/>
    </row>
    <row r="729" spans="1:15" x14ac:dyDescent="0.2">
      <c r="A729" s="52">
        <f t="shared" si="48"/>
        <v>15817</v>
      </c>
      <c r="B729" s="52">
        <f t="shared" si="49"/>
        <v>1</v>
      </c>
      <c r="C729" s="57">
        <f t="shared" si="50"/>
        <v>58</v>
      </c>
      <c r="D729" s="52">
        <v>15817</v>
      </c>
      <c r="E729" s="52" t="s">
        <v>730</v>
      </c>
      <c r="F729" s="52" t="s">
        <v>645</v>
      </c>
      <c r="G729" s="52" t="s">
        <v>1482</v>
      </c>
      <c r="H729" s="52" t="s">
        <v>1018</v>
      </c>
      <c r="I729" s="52" t="s">
        <v>1483</v>
      </c>
      <c r="J729" s="52" t="s">
        <v>1020</v>
      </c>
      <c r="K729" s="52" t="s">
        <v>291</v>
      </c>
      <c r="L729" s="52" t="s">
        <v>188</v>
      </c>
      <c r="M729" s="60">
        <v>2</v>
      </c>
      <c r="N729" s="57" t="str">
        <f t="shared" si="51"/>
        <v>青稜</v>
      </c>
    </row>
    <row r="730" spans="1:15" x14ac:dyDescent="0.2">
      <c r="A730" s="52">
        <f t="shared" si="48"/>
        <v>15818</v>
      </c>
      <c r="B730" s="52">
        <f t="shared" si="49"/>
        <v>1</v>
      </c>
      <c r="C730" s="57">
        <f t="shared" si="50"/>
        <v>58</v>
      </c>
      <c r="D730" s="52">
        <v>15818</v>
      </c>
      <c r="E730" s="52" t="s">
        <v>2938</v>
      </c>
      <c r="F730" s="52" t="s">
        <v>667</v>
      </c>
      <c r="G730" s="52" t="s">
        <v>2939</v>
      </c>
      <c r="H730" s="52" t="s">
        <v>2670</v>
      </c>
      <c r="I730" s="52" t="s">
        <v>2940</v>
      </c>
      <c r="J730" s="52" t="s">
        <v>2671</v>
      </c>
      <c r="K730" s="52" t="s">
        <v>291</v>
      </c>
      <c r="L730" s="52" t="s">
        <v>188</v>
      </c>
      <c r="M730" s="60">
        <v>2</v>
      </c>
      <c r="N730" s="57" t="str">
        <f t="shared" si="51"/>
        <v>青稜</v>
      </c>
      <c r="O730" s="57"/>
    </row>
    <row r="731" spans="1:15" x14ac:dyDescent="0.2">
      <c r="A731" s="52">
        <f t="shared" si="48"/>
        <v>15819</v>
      </c>
      <c r="B731" s="52">
        <f t="shared" si="49"/>
        <v>1</v>
      </c>
      <c r="C731" s="57">
        <f t="shared" si="50"/>
        <v>58</v>
      </c>
      <c r="D731" s="52">
        <v>15819</v>
      </c>
      <c r="E731" s="52" t="s">
        <v>2941</v>
      </c>
      <c r="F731" s="52" t="s">
        <v>2942</v>
      </c>
      <c r="G731" s="52" t="s">
        <v>2943</v>
      </c>
      <c r="H731" s="52" t="s">
        <v>2944</v>
      </c>
      <c r="I731" s="52" t="s">
        <v>2945</v>
      </c>
      <c r="J731" s="52" t="s">
        <v>2946</v>
      </c>
      <c r="K731" s="52" t="s">
        <v>291</v>
      </c>
      <c r="L731" s="52" t="s">
        <v>188</v>
      </c>
      <c r="M731" s="60">
        <v>2</v>
      </c>
      <c r="N731" s="57" t="str">
        <f t="shared" si="51"/>
        <v>青稜</v>
      </c>
      <c r="O731" s="57"/>
    </row>
    <row r="732" spans="1:15" x14ac:dyDescent="0.2">
      <c r="A732" s="52">
        <f t="shared" si="48"/>
        <v>15820</v>
      </c>
      <c r="B732" s="52">
        <f t="shared" si="49"/>
        <v>1</v>
      </c>
      <c r="C732" s="57">
        <f t="shared" si="50"/>
        <v>58</v>
      </c>
      <c r="D732" s="52">
        <v>15820</v>
      </c>
      <c r="E732" s="52" t="s">
        <v>4288</v>
      </c>
      <c r="F732" s="52" t="s">
        <v>436</v>
      </c>
      <c r="G732" s="52" t="s">
        <v>4289</v>
      </c>
      <c r="H732" s="52" t="s">
        <v>1049</v>
      </c>
      <c r="I732" s="52" t="s">
        <v>4290</v>
      </c>
      <c r="J732" s="52" t="s">
        <v>1051</v>
      </c>
      <c r="K732" s="52" t="s">
        <v>291</v>
      </c>
      <c r="L732" s="52" t="s">
        <v>189</v>
      </c>
      <c r="M732" s="60">
        <v>1</v>
      </c>
      <c r="N732" s="57" t="str">
        <f t="shared" si="51"/>
        <v>青稜</v>
      </c>
      <c r="O732" s="57"/>
    </row>
    <row r="733" spans="1:15" x14ac:dyDescent="0.2">
      <c r="A733" s="52">
        <f t="shared" si="48"/>
        <v>15821</v>
      </c>
      <c r="B733" s="52">
        <f t="shared" si="49"/>
        <v>1</v>
      </c>
      <c r="C733" s="57">
        <f t="shared" si="50"/>
        <v>58</v>
      </c>
      <c r="D733" s="52">
        <v>15821</v>
      </c>
      <c r="E733" s="52" t="s">
        <v>4291</v>
      </c>
      <c r="F733" s="52" t="s">
        <v>4292</v>
      </c>
      <c r="G733" s="52" t="s">
        <v>4293</v>
      </c>
      <c r="H733" s="52" t="s">
        <v>4294</v>
      </c>
      <c r="I733" s="52" t="s">
        <v>4295</v>
      </c>
      <c r="J733" s="52" t="s">
        <v>4296</v>
      </c>
      <c r="K733" s="52" t="s">
        <v>291</v>
      </c>
      <c r="L733" s="52" t="s">
        <v>188</v>
      </c>
      <c r="M733" s="60">
        <v>2</v>
      </c>
      <c r="N733" s="57" t="str">
        <f t="shared" si="51"/>
        <v>青稜</v>
      </c>
      <c r="O733" s="57"/>
    </row>
    <row r="734" spans="1:15" x14ac:dyDescent="0.2">
      <c r="A734" s="52">
        <f t="shared" si="48"/>
        <v>15827</v>
      </c>
      <c r="B734" s="52">
        <f t="shared" si="49"/>
        <v>1</v>
      </c>
      <c r="C734" s="57">
        <f t="shared" si="50"/>
        <v>58</v>
      </c>
      <c r="D734" s="52">
        <v>15827</v>
      </c>
      <c r="E734" s="52" t="s">
        <v>686</v>
      </c>
      <c r="F734" s="52" t="s">
        <v>603</v>
      </c>
      <c r="G734" s="52" t="s">
        <v>2947</v>
      </c>
      <c r="H734" s="52" t="s">
        <v>1945</v>
      </c>
      <c r="I734" s="52" t="s">
        <v>2948</v>
      </c>
      <c r="J734" s="52" t="s">
        <v>1946</v>
      </c>
      <c r="K734" s="52" t="s">
        <v>291</v>
      </c>
      <c r="L734" s="52" t="s">
        <v>188</v>
      </c>
      <c r="M734" s="60">
        <v>2</v>
      </c>
      <c r="N734" s="57" t="str">
        <f t="shared" si="51"/>
        <v>青稜</v>
      </c>
      <c r="O734" s="57"/>
    </row>
    <row r="735" spans="1:15" x14ac:dyDescent="0.2">
      <c r="A735" s="52">
        <f t="shared" si="48"/>
        <v>15828</v>
      </c>
      <c r="B735" s="52">
        <f t="shared" si="49"/>
        <v>1</v>
      </c>
      <c r="C735" s="57">
        <f t="shared" si="50"/>
        <v>58</v>
      </c>
      <c r="D735" s="52">
        <v>15828</v>
      </c>
      <c r="E735" s="52" t="s">
        <v>30</v>
      </c>
      <c r="F735" s="52" t="s">
        <v>2949</v>
      </c>
      <c r="G735" s="52" t="s">
        <v>1096</v>
      </c>
      <c r="H735" s="52" t="s">
        <v>2950</v>
      </c>
      <c r="I735" s="52" t="s">
        <v>1097</v>
      </c>
      <c r="J735" s="52" t="s">
        <v>2951</v>
      </c>
      <c r="K735" s="52" t="s">
        <v>291</v>
      </c>
      <c r="L735" s="52" t="s">
        <v>188</v>
      </c>
      <c r="M735" s="60">
        <v>2</v>
      </c>
      <c r="N735" s="57" t="str">
        <f t="shared" si="51"/>
        <v>青稜</v>
      </c>
    </row>
    <row r="736" spans="1:15" x14ac:dyDescent="0.2">
      <c r="A736" s="52">
        <f t="shared" si="48"/>
        <v>15831</v>
      </c>
      <c r="B736" s="52">
        <f t="shared" si="49"/>
        <v>1</v>
      </c>
      <c r="C736" s="57">
        <f t="shared" si="50"/>
        <v>58</v>
      </c>
      <c r="D736" s="52">
        <v>15831</v>
      </c>
      <c r="E736" s="52" t="s">
        <v>97</v>
      </c>
      <c r="F736" s="52" t="s">
        <v>2952</v>
      </c>
      <c r="G736" s="52" t="s">
        <v>1853</v>
      </c>
      <c r="H736" s="52" t="s">
        <v>1165</v>
      </c>
      <c r="I736" s="52" t="s">
        <v>1855</v>
      </c>
      <c r="J736" s="52" t="s">
        <v>1166</v>
      </c>
      <c r="K736" s="52" t="s">
        <v>291</v>
      </c>
      <c r="L736" s="52" t="s">
        <v>188</v>
      </c>
      <c r="M736" s="60">
        <v>2</v>
      </c>
      <c r="N736" s="57" t="str">
        <f t="shared" si="51"/>
        <v>青稜</v>
      </c>
    </row>
    <row r="737" spans="1:15" x14ac:dyDescent="0.2">
      <c r="A737" s="52">
        <f t="shared" si="48"/>
        <v>15835</v>
      </c>
      <c r="B737" s="52">
        <f t="shared" si="49"/>
        <v>1</v>
      </c>
      <c r="C737" s="57">
        <f t="shared" si="50"/>
        <v>58</v>
      </c>
      <c r="D737" s="52">
        <v>15835</v>
      </c>
      <c r="E737" s="52" t="s">
        <v>447</v>
      </c>
      <c r="F737" s="52" t="s">
        <v>856</v>
      </c>
      <c r="G737" s="52" t="s">
        <v>1647</v>
      </c>
      <c r="H737" s="52" t="s">
        <v>1437</v>
      </c>
      <c r="I737" s="52" t="s">
        <v>1648</v>
      </c>
      <c r="J737" s="52" t="s">
        <v>1439</v>
      </c>
      <c r="K737" s="52" t="s">
        <v>291</v>
      </c>
      <c r="L737" s="52" t="s">
        <v>189</v>
      </c>
      <c r="M737" s="60">
        <v>2</v>
      </c>
      <c r="N737" s="57" t="str">
        <f t="shared" si="51"/>
        <v>青稜</v>
      </c>
    </row>
    <row r="738" spans="1:15" x14ac:dyDescent="0.2">
      <c r="A738" s="52">
        <f t="shared" si="48"/>
        <v>15836</v>
      </c>
      <c r="B738" s="52">
        <f t="shared" si="49"/>
        <v>1</v>
      </c>
      <c r="C738" s="57">
        <f t="shared" si="50"/>
        <v>58</v>
      </c>
      <c r="D738" s="52">
        <v>15836</v>
      </c>
      <c r="E738" s="52" t="s">
        <v>659</v>
      </c>
      <c r="F738" s="52" t="s">
        <v>2955</v>
      </c>
      <c r="G738" s="52" t="s">
        <v>2956</v>
      </c>
      <c r="H738" s="52" t="s">
        <v>1807</v>
      </c>
      <c r="I738" s="52" t="s">
        <v>2957</v>
      </c>
      <c r="J738" s="52" t="s">
        <v>1808</v>
      </c>
      <c r="K738" s="52" t="s">
        <v>291</v>
      </c>
      <c r="L738" s="52" t="s">
        <v>188</v>
      </c>
      <c r="M738" s="60">
        <v>2</v>
      </c>
      <c r="N738" s="57" t="str">
        <f t="shared" si="51"/>
        <v>青稜</v>
      </c>
      <c r="O738" s="57"/>
    </row>
    <row r="739" spans="1:15" x14ac:dyDescent="0.2">
      <c r="A739" s="52">
        <f t="shared" si="48"/>
        <v>15840</v>
      </c>
      <c r="B739" s="52">
        <f t="shared" si="49"/>
        <v>1</v>
      </c>
      <c r="C739" s="57">
        <f t="shared" si="50"/>
        <v>58</v>
      </c>
      <c r="D739" s="52">
        <v>15840</v>
      </c>
      <c r="E739" s="52" t="s">
        <v>24</v>
      </c>
      <c r="F739" s="52" t="s">
        <v>2621</v>
      </c>
      <c r="G739" s="52" t="s">
        <v>2553</v>
      </c>
      <c r="H739" s="52" t="s">
        <v>1449</v>
      </c>
      <c r="I739" s="52" t="s">
        <v>2554</v>
      </c>
      <c r="J739" s="52" t="s">
        <v>1450</v>
      </c>
      <c r="K739" s="52" t="s">
        <v>291</v>
      </c>
      <c r="L739" s="52" t="s">
        <v>189</v>
      </c>
      <c r="M739" s="60">
        <v>1</v>
      </c>
      <c r="N739" s="57" t="str">
        <f t="shared" si="51"/>
        <v>青稜</v>
      </c>
      <c r="O739" s="57"/>
    </row>
    <row r="740" spans="1:15" x14ac:dyDescent="0.2">
      <c r="A740" s="52">
        <f t="shared" si="48"/>
        <v>15841</v>
      </c>
      <c r="B740" s="52">
        <f t="shared" si="49"/>
        <v>1</v>
      </c>
      <c r="C740" s="57">
        <f t="shared" si="50"/>
        <v>58</v>
      </c>
      <c r="D740" s="52">
        <v>15841</v>
      </c>
      <c r="E740" s="52" t="s">
        <v>4297</v>
      </c>
      <c r="F740" s="52" t="s">
        <v>4298</v>
      </c>
      <c r="G740" s="52" t="s">
        <v>4299</v>
      </c>
      <c r="H740" s="52" t="s">
        <v>1688</v>
      </c>
      <c r="I740" s="52" t="s">
        <v>4300</v>
      </c>
      <c r="J740" s="52" t="s">
        <v>1690</v>
      </c>
      <c r="K740" s="52" t="s">
        <v>291</v>
      </c>
      <c r="L740" s="52" t="s">
        <v>189</v>
      </c>
      <c r="M740" s="60">
        <v>1</v>
      </c>
      <c r="N740" s="57" t="str">
        <f t="shared" si="51"/>
        <v>青稜</v>
      </c>
      <c r="O740" s="57"/>
    </row>
    <row r="741" spans="1:15" x14ac:dyDescent="0.2">
      <c r="A741" s="52">
        <f t="shared" si="48"/>
        <v>15842</v>
      </c>
      <c r="B741" s="52">
        <f t="shared" si="49"/>
        <v>1</v>
      </c>
      <c r="C741" s="57">
        <f t="shared" si="50"/>
        <v>58</v>
      </c>
      <c r="D741" s="52">
        <v>15842</v>
      </c>
      <c r="E741" s="52" t="s">
        <v>4301</v>
      </c>
      <c r="F741" s="52" t="s">
        <v>3373</v>
      </c>
      <c r="G741" s="52" t="s">
        <v>4302</v>
      </c>
      <c r="H741" s="52" t="s">
        <v>1594</v>
      </c>
      <c r="I741" s="52" t="s">
        <v>4303</v>
      </c>
      <c r="J741" s="52" t="s">
        <v>1596</v>
      </c>
      <c r="K741" s="52" t="s">
        <v>291</v>
      </c>
      <c r="L741" s="52" t="s">
        <v>189</v>
      </c>
      <c r="M741" s="60">
        <v>1</v>
      </c>
      <c r="N741" s="57" t="str">
        <f t="shared" si="51"/>
        <v>青稜</v>
      </c>
      <c r="O741" s="57"/>
    </row>
    <row r="742" spans="1:15" x14ac:dyDescent="0.2">
      <c r="A742" s="52">
        <f t="shared" si="48"/>
        <v>15843</v>
      </c>
      <c r="B742" s="52">
        <f t="shared" si="49"/>
        <v>1</v>
      </c>
      <c r="C742" s="57">
        <f t="shared" si="50"/>
        <v>58</v>
      </c>
      <c r="D742" s="52">
        <v>15843</v>
      </c>
      <c r="E742" s="52" t="s">
        <v>4304</v>
      </c>
      <c r="F742" s="52" t="s">
        <v>4305</v>
      </c>
      <c r="G742" s="52" t="s">
        <v>4306</v>
      </c>
      <c r="H742" s="52" t="s">
        <v>4307</v>
      </c>
      <c r="I742" s="52" t="s">
        <v>4308</v>
      </c>
      <c r="J742" s="52" t="s">
        <v>4309</v>
      </c>
      <c r="K742" s="52" t="s">
        <v>291</v>
      </c>
      <c r="L742" s="52" t="s">
        <v>189</v>
      </c>
      <c r="M742" s="60">
        <v>1</v>
      </c>
      <c r="N742" s="57" t="str">
        <f t="shared" si="51"/>
        <v>青稜</v>
      </c>
      <c r="O742" s="57"/>
    </row>
    <row r="743" spans="1:15" x14ac:dyDescent="0.2">
      <c r="A743" s="52">
        <f t="shared" si="48"/>
        <v>15848</v>
      </c>
      <c r="B743" s="52">
        <f t="shared" si="49"/>
        <v>1</v>
      </c>
      <c r="C743" s="57">
        <f t="shared" si="50"/>
        <v>58</v>
      </c>
      <c r="D743" s="52">
        <v>15848</v>
      </c>
      <c r="E743" s="52" t="s">
        <v>22</v>
      </c>
      <c r="F743" s="52" t="s">
        <v>469</v>
      </c>
      <c r="G743" s="52" t="s">
        <v>1085</v>
      </c>
      <c r="H743" s="52" t="s">
        <v>1298</v>
      </c>
      <c r="I743" s="52" t="s">
        <v>1625</v>
      </c>
      <c r="J743" s="52" t="s">
        <v>1299</v>
      </c>
      <c r="K743" s="52" t="s">
        <v>291</v>
      </c>
      <c r="L743" s="52" t="s">
        <v>188</v>
      </c>
      <c r="M743" s="60">
        <v>2</v>
      </c>
      <c r="N743" s="57" t="str">
        <f t="shared" si="51"/>
        <v>青稜</v>
      </c>
      <c r="O743" s="57"/>
    </row>
    <row r="744" spans="1:15" x14ac:dyDescent="0.2">
      <c r="A744" s="52">
        <f t="shared" si="48"/>
        <v>15849</v>
      </c>
      <c r="B744" s="52">
        <f t="shared" si="49"/>
        <v>1</v>
      </c>
      <c r="C744" s="57">
        <f t="shared" si="50"/>
        <v>58</v>
      </c>
      <c r="D744" s="52">
        <v>15849</v>
      </c>
      <c r="E744" s="52" t="s">
        <v>2960</v>
      </c>
      <c r="F744" s="52" t="s">
        <v>2621</v>
      </c>
      <c r="G744" s="52" t="s">
        <v>2961</v>
      </c>
      <c r="H744" s="52" t="s">
        <v>1250</v>
      </c>
      <c r="I744" s="52" t="s">
        <v>2962</v>
      </c>
      <c r="J744" s="52" t="s">
        <v>1251</v>
      </c>
      <c r="K744" s="52" t="s">
        <v>291</v>
      </c>
      <c r="L744" s="52" t="s">
        <v>188</v>
      </c>
      <c r="M744" s="60">
        <v>2</v>
      </c>
      <c r="N744" s="57" t="str">
        <f t="shared" si="51"/>
        <v>青稜</v>
      </c>
      <c r="O744" s="57"/>
    </row>
    <row r="745" spans="1:15" x14ac:dyDescent="0.2">
      <c r="A745" s="52">
        <f t="shared" si="48"/>
        <v>15870</v>
      </c>
      <c r="B745" s="52">
        <f t="shared" si="49"/>
        <v>1</v>
      </c>
      <c r="C745" s="57">
        <f t="shared" si="50"/>
        <v>58</v>
      </c>
      <c r="D745" s="52">
        <v>15870</v>
      </c>
      <c r="E745" s="52" t="s">
        <v>51</v>
      </c>
      <c r="F745" s="52" t="s">
        <v>359</v>
      </c>
      <c r="G745" s="52" t="s">
        <v>1318</v>
      </c>
      <c r="H745" s="52" t="s">
        <v>2351</v>
      </c>
      <c r="I745" s="52" t="s">
        <v>1319</v>
      </c>
      <c r="J745" s="52" t="s">
        <v>2352</v>
      </c>
      <c r="K745" s="52" t="s">
        <v>292</v>
      </c>
      <c r="L745" s="52" t="s">
        <v>188</v>
      </c>
      <c r="M745" s="60">
        <v>2</v>
      </c>
      <c r="N745" s="57" t="str">
        <f t="shared" si="51"/>
        <v>青稜</v>
      </c>
      <c r="O745" s="57"/>
    </row>
    <row r="746" spans="1:15" x14ac:dyDescent="0.2">
      <c r="A746" s="52">
        <f t="shared" si="48"/>
        <v>15871</v>
      </c>
      <c r="B746" s="52">
        <f t="shared" si="49"/>
        <v>1</v>
      </c>
      <c r="C746" s="57">
        <f t="shared" si="50"/>
        <v>58</v>
      </c>
      <c r="D746" s="52">
        <v>15871</v>
      </c>
      <c r="E746" s="52" t="s">
        <v>2965</v>
      </c>
      <c r="F746" s="52" t="s">
        <v>2966</v>
      </c>
      <c r="G746" s="52" t="s">
        <v>1187</v>
      </c>
      <c r="H746" s="52" t="s">
        <v>1792</v>
      </c>
      <c r="I746" s="52" t="s">
        <v>2967</v>
      </c>
      <c r="J746" s="52" t="s">
        <v>1793</v>
      </c>
      <c r="K746" s="52" t="s">
        <v>292</v>
      </c>
      <c r="L746" s="52" t="s">
        <v>189</v>
      </c>
      <c r="M746" s="60">
        <v>2</v>
      </c>
      <c r="N746" s="57" t="str">
        <f t="shared" si="51"/>
        <v>青稜</v>
      </c>
    </row>
    <row r="747" spans="1:15" x14ac:dyDescent="0.2">
      <c r="A747" s="52">
        <f t="shared" si="48"/>
        <v>15881</v>
      </c>
      <c r="B747" s="52">
        <f t="shared" si="49"/>
        <v>1</v>
      </c>
      <c r="C747" s="57">
        <f t="shared" si="50"/>
        <v>58</v>
      </c>
      <c r="D747" s="52">
        <v>15881</v>
      </c>
      <c r="E747" s="52" t="s">
        <v>642</v>
      </c>
      <c r="F747" s="52" t="s">
        <v>4310</v>
      </c>
      <c r="G747" s="52" t="s">
        <v>1074</v>
      </c>
      <c r="H747" s="52" t="s">
        <v>4311</v>
      </c>
      <c r="I747" s="52" t="s">
        <v>3291</v>
      </c>
      <c r="J747" s="52" t="s">
        <v>4312</v>
      </c>
      <c r="K747" s="52" t="s">
        <v>292</v>
      </c>
      <c r="L747" s="52" t="s">
        <v>189</v>
      </c>
      <c r="M747" s="60">
        <v>1</v>
      </c>
      <c r="N747" s="57" t="str">
        <f t="shared" si="51"/>
        <v>青稜</v>
      </c>
    </row>
    <row r="748" spans="1:15" x14ac:dyDescent="0.2">
      <c r="A748" s="52">
        <f t="shared" si="48"/>
        <v>15882</v>
      </c>
      <c r="B748" s="52">
        <f t="shared" si="49"/>
        <v>1</v>
      </c>
      <c r="C748" s="57">
        <f t="shared" si="50"/>
        <v>58</v>
      </c>
      <c r="D748" s="52">
        <v>15882</v>
      </c>
      <c r="E748" s="52" t="s">
        <v>2093</v>
      </c>
      <c r="F748" s="52" t="s">
        <v>2968</v>
      </c>
      <c r="G748" s="52" t="s">
        <v>2095</v>
      </c>
      <c r="H748" s="52" t="s">
        <v>1715</v>
      </c>
      <c r="I748" s="52" t="s">
        <v>2096</v>
      </c>
      <c r="J748" s="52" t="s">
        <v>1717</v>
      </c>
      <c r="K748" s="52" t="s">
        <v>292</v>
      </c>
      <c r="L748" s="52" t="s">
        <v>188</v>
      </c>
      <c r="M748" s="60">
        <v>2</v>
      </c>
      <c r="N748" s="57" t="str">
        <f t="shared" si="51"/>
        <v>青稜</v>
      </c>
      <c r="O748" s="57"/>
    </row>
    <row r="749" spans="1:15" x14ac:dyDescent="0.2">
      <c r="A749" s="52">
        <f t="shared" si="48"/>
        <v>15901</v>
      </c>
      <c r="B749" s="52">
        <f t="shared" si="49"/>
        <v>1</v>
      </c>
      <c r="C749" s="57">
        <f t="shared" si="50"/>
        <v>59</v>
      </c>
      <c r="D749" s="52">
        <v>15901</v>
      </c>
      <c r="E749" s="52" t="s">
        <v>487</v>
      </c>
      <c r="F749" s="52" t="s">
        <v>2974</v>
      </c>
      <c r="G749" s="52" t="s">
        <v>1308</v>
      </c>
      <c r="H749" s="52" t="s">
        <v>2114</v>
      </c>
      <c r="I749" s="52" t="s">
        <v>1310</v>
      </c>
      <c r="J749" s="52" t="s">
        <v>2975</v>
      </c>
      <c r="K749" s="52" t="s">
        <v>291</v>
      </c>
      <c r="L749" s="52" t="s">
        <v>188</v>
      </c>
      <c r="M749" s="60">
        <v>2</v>
      </c>
      <c r="N749" s="57" t="str">
        <f t="shared" si="51"/>
        <v>朋優</v>
      </c>
      <c r="O749" s="57"/>
    </row>
    <row r="750" spans="1:15" x14ac:dyDescent="0.2">
      <c r="A750" s="52">
        <f t="shared" si="48"/>
        <v>15902</v>
      </c>
      <c r="B750" s="52">
        <f t="shared" si="49"/>
        <v>1</v>
      </c>
      <c r="C750" s="57">
        <f t="shared" si="50"/>
        <v>59</v>
      </c>
      <c r="D750" s="52">
        <v>15902</v>
      </c>
      <c r="E750" s="52" t="s">
        <v>53</v>
      </c>
      <c r="F750" s="52" t="s">
        <v>2976</v>
      </c>
      <c r="G750" s="52" t="s">
        <v>1254</v>
      </c>
      <c r="H750" s="52" t="s">
        <v>2977</v>
      </c>
      <c r="I750" s="52" t="s">
        <v>1255</v>
      </c>
      <c r="J750" s="52" t="s">
        <v>2978</v>
      </c>
      <c r="K750" s="52" t="s">
        <v>291</v>
      </c>
      <c r="L750" s="52" t="s">
        <v>188</v>
      </c>
      <c r="M750" s="60">
        <v>2</v>
      </c>
      <c r="N750" s="57" t="str">
        <f t="shared" si="51"/>
        <v>朋優</v>
      </c>
      <c r="O750" s="57"/>
    </row>
    <row r="751" spans="1:15" x14ac:dyDescent="0.2">
      <c r="A751" s="52">
        <f t="shared" si="48"/>
        <v>15903</v>
      </c>
      <c r="B751" s="52">
        <f t="shared" si="49"/>
        <v>1</v>
      </c>
      <c r="C751" s="57">
        <f t="shared" si="50"/>
        <v>59</v>
      </c>
      <c r="D751" s="52">
        <v>15903</v>
      </c>
      <c r="E751" s="52" t="s">
        <v>116</v>
      </c>
      <c r="F751" s="52" t="s">
        <v>2979</v>
      </c>
      <c r="G751" s="52" t="s">
        <v>2916</v>
      </c>
      <c r="H751" s="52" t="s">
        <v>2980</v>
      </c>
      <c r="I751" s="52" t="s">
        <v>2917</v>
      </c>
      <c r="J751" s="52" t="s">
        <v>2981</v>
      </c>
      <c r="K751" s="52" t="s">
        <v>291</v>
      </c>
      <c r="L751" s="52" t="s">
        <v>188</v>
      </c>
      <c r="M751" s="60">
        <v>2</v>
      </c>
      <c r="N751" s="57" t="str">
        <f t="shared" si="51"/>
        <v>朋優</v>
      </c>
      <c r="O751" s="57"/>
    </row>
    <row r="752" spans="1:15" x14ac:dyDescent="0.2">
      <c r="A752" s="52">
        <f t="shared" si="48"/>
        <v>15904</v>
      </c>
      <c r="B752" s="52">
        <f t="shared" si="49"/>
        <v>1</v>
      </c>
      <c r="C752" s="57">
        <f t="shared" si="50"/>
        <v>59</v>
      </c>
      <c r="D752" s="52">
        <v>15904</v>
      </c>
      <c r="E752" s="52" t="s">
        <v>2982</v>
      </c>
      <c r="F752" s="52" t="s">
        <v>629</v>
      </c>
      <c r="G752" s="52" t="s">
        <v>2983</v>
      </c>
      <c r="H752" s="52" t="s">
        <v>2447</v>
      </c>
      <c r="I752" s="52" t="s">
        <v>2984</v>
      </c>
      <c r="J752" s="52" t="s">
        <v>2448</v>
      </c>
      <c r="K752" s="52" t="s">
        <v>291</v>
      </c>
      <c r="L752" s="52" t="s">
        <v>188</v>
      </c>
      <c r="M752" s="60">
        <v>2</v>
      </c>
      <c r="N752" s="57" t="str">
        <f t="shared" si="51"/>
        <v>朋優</v>
      </c>
      <c r="O752" s="57"/>
    </row>
    <row r="753" spans="1:15" x14ac:dyDescent="0.2">
      <c r="A753" s="52">
        <f t="shared" si="48"/>
        <v>15905</v>
      </c>
      <c r="B753" s="52">
        <f t="shared" si="49"/>
        <v>1</v>
      </c>
      <c r="C753" s="57">
        <f t="shared" si="50"/>
        <v>59</v>
      </c>
      <c r="D753" s="52">
        <v>15905</v>
      </c>
      <c r="E753" s="52" t="s">
        <v>635</v>
      </c>
      <c r="F753" s="52" t="s">
        <v>2985</v>
      </c>
      <c r="G753" s="52" t="s">
        <v>1849</v>
      </c>
      <c r="H753" s="52" t="s">
        <v>1213</v>
      </c>
      <c r="I753" s="52" t="s">
        <v>2986</v>
      </c>
      <c r="J753" s="52" t="s">
        <v>1215</v>
      </c>
      <c r="K753" s="52" t="s">
        <v>291</v>
      </c>
      <c r="L753" s="52" t="s">
        <v>189</v>
      </c>
      <c r="M753" s="60">
        <v>2</v>
      </c>
      <c r="N753" s="57" t="str">
        <f t="shared" si="51"/>
        <v>朋優</v>
      </c>
      <c r="O753" s="57"/>
    </row>
    <row r="754" spans="1:15" x14ac:dyDescent="0.2">
      <c r="A754" s="52">
        <f t="shared" si="48"/>
        <v>15906</v>
      </c>
      <c r="B754" s="52">
        <f t="shared" si="49"/>
        <v>1</v>
      </c>
      <c r="C754" s="57">
        <f t="shared" si="50"/>
        <v>59</v>
      </c>
      <c r="D754" s="52">
        <v>15906</v>
      </c>
      <c r="E754" s="52" t="s">
        <v>34</v>
      </c>
      <c r="F754" s="52" t="s">
        <v>2987</v>
      </c>
      <c r="G754" s="52" t="s">
        <v>1300</v>
      </c>
      <c r="H754" s="52" t="s">
        <v>2988</v>
      </c>
      <c r="I754" s="52" t="s">
        <v>1302</v>
      </c>
      <c r="J754" s="52" t="s">
        <v>2989</v>
      </c>
      <c r="K754" s="52" t="s">
        <v>291</v>
      </c>
      <c r="L754" s="52" t="s">
        <v>189</v>
      </c>
      <c r="M754" s="60">
        <v>2</v>
      </c>
      <c r="N754" s="57" t="str">
        <f t="shared" si="51"/>
        <v>朋優</v>
      </c>
    </row>
    <row r="755" spans="1:15" x14ac:dyDescent="0.2">
      <c r="A755" s="52">
        <f t="shared" si="48"/>
        <v>15907</v>
      </c>
      <c r="B755" s="52">
        <f t="shared" si="49"/>
        <v>1</v>
      </c>
      <c r="C755" s="57">
        <f t="shared" si="50"/>
        <v>59</v>
      </c>
      <c r="D755" s="52">
        <v>15907</v>
      </c>
      <c r="E755" s="52" t="s">
        <v>51</v>
      </c>
      <c r="F755" s="52" t="s">
        <v>2416</v>
      </c>
      <c r="G755" s="52" t="s">
        <v>1318</v>
      </c>
      <c r="H755" s="52" t="s">
        <v>1024</v>
      </c>
      <c r="I755" s="52" t="s">
        <v>1319</v>
      </c>
      <c r="J755" s="52" t="s">
        <v>1043</v>
      </c>
      <c r="K755" s="52" t="s">
        <v>291</v>
      </c>
      <c r="L755" s="52" t="s">
        <v>1044</v>
      </c>
      <c r="M755" s="60">
        <v>3</v>
      </c>
      <c r="N755" s="57" t="str">
        <f t="shared" si="51"/>
        <v>朋優</v>
      </c>
      <c r="O755" s="57"/>
    </row>
    <row r="756" spans="1:15" x14ac:dyDescent="0.2">
      <c r="A756" s="52">
        <f t="shared" si="48"/>
        <v>15908</v>
      </c>
      <c r="B756" s="52">
        <f t="shared" si="49"/>
        <v>1</v>
      </c>
      <c r="C756" s="57">
        <f t="shared" si="50"/>
        <v>59</v>
      </c>
      <c r="D756" s="52">
        <v>15908</v>
      </c>
      <c r="E756" s="52" t="s">
        <v>3537</v>
      </c>
      <c r="F756" s="52" t="s">
        <v>436</v>
      </c>
      <c r="G756" s="52" t="s">
        <v>3538</v>
      </c>
      <c r="H756" s="52" t="s">
        <v>1049</v>
      </c>
      <c r="I756" s="52" t="s">
        <v>3539</v>
      </c>
      <c r="J756" s="52" t="s">
        <v>1051</v>
      </c>
      <c r="K756" s="52" t="s">
        <v>291</v>
      </c>
      <c r="L756" s="52" t="s">
        <v>189</v>
      </c>
      <c r="M756" s="60">
        <v>2</v>
      </c>
      <c r="N756" s="57" t="str">
        <f t="shared" si="51"/>
        <v>朋優</v>
      </c>
    </row>
    <row r="757" spans="1:15" x14ac:dyDescent="0.2">
      <c r="A757" s="52">
        <f t="shared" si="48"/>
        <v>15909</v>
      </c>
      <c r="B757" s="52">
        <f t="shared" si="49"/>
        <v>1</v>
      </c>
      <c r="C757" s="57">
        <f t="shared" si="50"/>
        <v>59</v>
      </c>
      <c r="D757" s="52">
        <v>15909</v>
      </c>
      <c r="E757" s="52" t="s">
        <v>4313</v>
      </c>
      <c r="F757" s="52" t="s">
        <v>4314</v>
      </c>
      <c r="G757" s="52" t="s">
        <v>4315</v>
      </c>
      <c r="H757" s="52" t="s">
        <v>4316</v>
      </c>
      <c r="I757" s="52" t="s">
        <v>4317</v>
      </c>
      <c r="J757" s="52" t="s">
        <v>4318</v>
      </c>
      <c r="K757" s="52" t="s">
        <v>291</v>
      </c>
      <c r="L757" s="52" t="s">
        <v>189</v>
      </c>
      <c r="M757" s="60">
        <v>2</v>
      </c>
      <c r="N757" s="57" t="str">
        <f t="shared" si="51"/>
        <v>朋優</v>
      </c>
    </row>
    <row r="758" spans="1:15" x14ac:dyDescent="0.2">
      <c r="A758" s="52">
        <f t="shared" si="48"/>
        <v>15941</v>
      </c>
      <c r="B758" s="52">
        <f t="shared" si="49"/>
        <v>1</v>
      </c>
      <c r="C758" s="57">
        <f t="shared" si="50"/>
        <v>59</v>
      </c>
      <c r="D758" s="52">
        <v>15941</v>
      </c>
      <c r="E758" s="52" t="s">
        <v>946</v>
      </c>
      <c r="F758" s="52" t="s">
        <v>947</v>
      </c>
      <c r="G758" s="52" t="s">
        <v>1985</v>
      </c>
      <c r="H758" s="52" t="s">
        <v>1040</v>
      </c>
      <c r="I758" s="52" t="s">
        <v>1986</v>
      </c>
      <c r="J758" s="52" t="s">
        <v>2549</v>
      </c>
      <c r="K758" s="52" t="s">
        <v>291</v>
      </c>
      <c r="L758" s="52" t="s">
        <v>1044</v>
      </c>
      <c r="M758" s="60">
        <v>3</v>
      </c>
      <c r="N758" s="57" t="str">
        <f t="shared" si="51"/>
        <v>朋優</v>
      </c>
      <c r="O758" s="57"/>
    </row>
    <row r="759" spans="1:15" x14ac:dyDescent="0.2">
      <c r="A759" s="52">
        <f t="shared" si="48"/>
        <v>15943</v>
      </c>
      <c r="B759" s="52">
        <f t="shared" si="49"/>
        <v>1</v>
      </c>
      <c r="C759" s="57">
        <f t="shared" si="50"/>
        <v>59</v>
      </c>
      <c r="D759" s="52">
        <v>15943</v>
      </c>
      <c r="E759" s="52" t="s">
        <v>60</v>
      </c>
      <c r="F759" s="52" t="s">
        <v>948</v>
      </c>
      <c r="G759" s="52" t="s">
        <v>1328</v>
      </c>
      <c r="H759" s="52" t="s">
        <v>2992</v>
      </c>
      <c r="I759" s="52" t="s">
        <v>1330</v>
      </c>
      <c r="J759" s="52" t="s">
        <v>2993</v>
      </c>
      <c r="K759" s="52" t="s">
        <v>291</v>
      </c>
      <c r="L759" s="52" t="s">
        <v>1044</v>
      </c>
      <c r="M759" s="60">
        <v>3</v>
      </c>
      <c r="N759" s="57" t="str">
        <f t="shared" si="51"/>
        <v>朋優</v>
      </c>
      <c r="O759" s="57"/>
    </row>
    <row r="760" spans="1:15" x14ac:dyDescent="0.2">
      <c r="A760" s="52">
        <f t="shared" si="48"/>
        <v>15944</v>
      </c>
      <c r="B760" s="52">
        <f t="shared" si="49"/>
        <v>1</v>
      </c>
      <c r="C760" s="57">
        <f t="shared" si="50"/>
        <v>59</v>
      </c>
      <c r="D760" s="52">
        <v>15944</v>
      </c>
      <c r="E760" s="52" t="s">
        <v>30</v>
      </c>
      <c r="F760" s="52" t="s">
        <v>949</v>
      </c>
      <c r="G760" s="52" t="s">
        <v>1096</v>
      </c>
      <c r="H760" s="52" t="s">
        <v>1788</v>
      </c>
      <c r="I760" s="52" t="s">
        <v>1097</v>
      </c>
      <c r="J760" s="52" t="s">
        <v>1790</v>
      </c>
      <c r="K760" s="52" t="s">
        <v>291</v>
      </c>
      <c r="L760" s="52" t="s">
        <v>1044</v>
      </c>
      <c r="M760" s="60">
        <v>3</v>
      </c>
      <c r="N760" s="57" t="str">
        <f t="shared" si="51"/>
        <v>朋優</v>
      </c>
      <c r="O760" s="57"/>
    </row>
    <row r="761" spans="1:15" x14ac:dyDescent="0.2">
      <c r="A761" s="52">
        <f t="shared" si="48"/>
        <v>15951</v>
      </c>
      <c r="B761" s="52">
        <f t="shared" si="49"/>
        <v>1</v>
      </c>
      <c r="C761" s="57">
        <f t="shared" si="50"/>
        <v>59</v>
      </c>
      <c r="D761" s="52">
        <v>15951</v>
      </c>
      <c r="E761" s="52" t="s">
        <v>70</v>
      </c>
      <c r="F761" s="52" t="s">
        <v>2994</v>
      </c>
      <c r="G761" s="52" t="s">
        <v>2349</v>
      </c>
      <c r="H761" s="52" t="s">
        <v>2995</v>
      </c>
      <c r="I761" s="52" t="s">
        <v>2350</v>
      </c>
      <c r="J761" s="52" t="s">
        <v>2996</v>
      </c>
      <c r="K761" s="52" t="s">
        <v>292</v>
      </c>
      <c r="L761" s="52" t="s">
        <v>188</v>
      </c>
      <c r="M761" s="60">
        <v>2</v>
      </c>
      <c r="N761" s="57" t="str">
        <f t="shared" si="51"/>
        <v>朋優</v>
      </c>
      <c r="O761" s="57"/>
    </row>
    <row r="762" spans="1:15" x14ac:dyDescent="0.2">
      <c r="A762" s="52">
        <f t="shared" si="48"/>
        <v>15952</v>
      </c>
      <c r="B762" s="52">
        <f t="shared" si="49"/>
        <v>1</v>
      </c>
      <c r="C762" s="57">
        <f t="shared" si="50"/>
        <v>59</v>
      </c>
      <c r="D762" s="52">
        <v>15952</v>
      </c>
      <c r="E762" s="52" t="s">
        <v>3540</v>
      </c>
      <c r="F762" s="52" t="s">
        <v>2229</v>
      </c>
      <c r="G762" s="52" t="s">
        <v>3541</v>
      </c>
      <c r="H762" s="52" t="s">
        <v>2230</v>
      </c>
      <c r="I762" s="52" t="s">
        <v>3542</v>
      </c>
      <c r="J762" s="52" t="s">
        <v>2232</v>
      </c>
      <c r="K762" s="52" t="s">
        <v>292</v>
      </c>
      <c r="L762" s="52" t="s">
        <v>188</v>
      </c>
      <c r="M762" s="60">
        <v>2</v>
      </c>
      <c r="N762" s="57" t="str">
        <f t="shared" si="51"/>
        <v>朋優</v>
      </c>
      <c r="O762" s="57"/>
    </row>
    <row r="763" spans="1:15" x14ac:dyDescent="0.2">
      <c r="A763" s="52">
        <f t="shared" si="48"/>
        <v>15953</v>
      </c>
      <c r="B763" s="52">
        <f t="shared" si="49"/>
        <v>1</v>
      </c>
      <c r="C763" s="57">
        <f t="shared" si="50"/>
        <v>59</v>
      </c>
      <c r="D763" s="52">
        <v>15953</v>
      </c>
      <c r="E763" s="52" t="s">
        <v>396</v>
      </c>
      <c r="F763" s="52" t="s">
        <v>455</v>
      </c>
      <c r="G763" s="52" t="s">
        <v>1144</v>
      </c>
      <c r="H763" s="52" t="s">
        <v>1449</v>
      </c>
      <c r="I763" s="52" t="s">
        <v>1145</v>
      </c>
      <c r="J763" s="52" t="s">
        <v>1450</v>
      </c>
      <c r="K763" s="52" t="s">
        <v>292</v>
      </c>
      <c r="L763" s="52" t="s">
        <v>188</v>
      </c>
      <c r="M763" s="60">
        <v>2</v>
      </c>
      <c r="N763" s="57" t="str">
        <f t="shared" si="51"/>
        <v>朋優</v>
      </c>
      <c r="O763" s="57"/>
    </row>
    <row r="764" spans="1:15" x14ac:dyDescent="0.2">
      <c r="A764" s="52">
        <f t="shared" si="48"/>
        <v>15991</v>
      </c>
      <c r="B764" s="52">
        <f t="shared" si="49"/>
        <v>1</v>
      </c>
      <c r="C764" s="57">
        <f t="shared" si="50"/>
        <v>59</v>
      </c>
      <c r="D764" s="52">
        <v>15991</v>
      </c>
      <c r="E764" s="52" t="s">
        <v>34</v>
      </c>
      <c r="F764" s="52" t="s">
        <v>2997</v>
      </c>
      <c r="G764" s="52" t="s">
        <v>1300</v>
      </c>
      <c r="H764" s="52" t="s">
        <v>2998</v>
      </c>
      <c r="I764" s="52" t="s">
        <v>1302</v>
      </c>
      <c r="J764" s="52" t="s">
        <v>2999</v>
      </c>
      <c r="K764" s="52" t="s">
        <v>292</v>
      </c>
      <c r="L764" s="52" t="s">
        <v>188</v>
      </c>
      <c r="M764" s="60">
        <v>2</v>
      </c>
      <c r="N764" s="57" t="str">
        <f t="shared" si="51"/>
        <v>朋優</v>
      </c>
    </row>
    <row r="765" spans="1:15" x14ac:dyDescent="0.2">
      <c r="A765" s="52">
        <f t="shared" si="48"/>
        <v>16101</v>
      </c>
      <c r="B765" s="52">
        <f t="shared" si="49"/>
        <v>1</v>
      </c>
      <c r="C765" s="57">
        <f t="shared" si="50"/>
        <v>61</v>
      </c>
      <c r="D765" s="52">
        <v>16101</v>
      </c>
      <c r="E765" s="52" t="s">
        <v>4319</v>
      </c>
      <c r="F765" s="52" t="s">
        <v>4320</v>
      </c>
      <c r="G765" s="52" t="s">
        <v>4321</v>
      </c>
      <c r="H765" s="52" t="s">
        <v>4322</v>
      </c>
      <c r="I765" s="52" t="s">
        <v>4323</v>
      </c>
      <c r="J765" s="52" t="s">
        <v>4324</v>
      </c>
      <c r="K765" s="52" t="s">
        <v>291</v>
      </c>
      <c r="L765" s="52" t="s">
        <v>189</v>
      </c>
      <c r="M765" s="60">
        <v>2</v>
      </c>
      <c r="N765" s="57" t="str">
        <f t="shared" si="51"/>
        <v>立正</v>
      </c>
    </row>
    <row r="766" spans="1:15" x14ac:dyDescent="0.2">
      <c r="A766" s="52">
        <f t="shared" si="48"/>
        <v>16102</v>
      </c>
      <c r="B766" s="52">
        <f t="shared" si="49"/>
        <v>1</v>
      </c>
      <c r="C766" s="57">
        <f t="shared" si="50"/>
        <v>61</v>
      </c>
      <c r="D766" s="52">
        <v>16102</v>
      </c>
      <c r="E766" s="52" t="s">
        <v>4325</v>
      </c>
      <c r="F766" s="52" t="s">
        <v>4326</v>
      </c>
      <c r="G766" s="52" t="s">
        <v>4327</v>
      </c>
      <c r="H766" s="52" t="s">
        <v>2168</v>
      </c>
      <c r="I766" s="52" t="s">
        <v>4328</v>
      </c>
      <c r="J766" s="52" t="s">
        <v>4329</v>
      </c>
      <c r="K766" s="52" t="s">
        <v>291</v>
      </c>
      <c r="L766" s="52" t="s">
        <v>188</v>
      </c>
      <c r="M766" s="60">
        <v>2</v>
      </c>
      <c r="N766" s="57" t="str">
        <f t="shared" si="51"/>
        <v>立正</v>
      </c>
      <c r="O766" s="57"/>
    </row>
    <row r="767" spans="1:15" x14ac:dyDescent="0.2">
      <c r="A767" s="52">
        <f t="shared" si="48"/>
        <v>16105</v>
      </c>
      <c r="B767" s="52">
        <f t="shared" si="49"/>
        <v>1</v>
      </c>
      <c r="C767" s="57">
        <f t="shared" si="50"/>
        <v>61</v>
      </c>
      <c r="D767" s="52">
        <v>16105</v>
      </c>
      <c r="E767" s="52" t="s">
        <v>34</v>
      </c>
      <c r="F767" s="52" t="s">
        <v>3001</v>
      </c>
      <c r="G767" s="52" t="s">
        <v>1300</v>
      </c>
      <c r="H767" s="52" t="s">
        <v>1210</v>
      </c>
      <c r="I767" s="52" t="s">
        <v>1302</v>
      </c>
      <c r="J767" s="52" t="s">
        <v>1211</v>
      </c>
      <c r="K767" s="52" t="s">
        <v>291</v>
      </c>
      <c r="L767" s="52" t="s">
        <v>188</v>
      </c>
      <c r="M767" s="60">
        <v>2</v>
      </c>
      <c r="N767" s="57" t="str">
        <f t="shared" si="51"/>
        <v>立正</v>
      </c>
      <c r="O767" s="57"/>
    </row>
    <row r="768" spans="1:15" x14ac:dyDescent="0.2">
      <c r="A768" s="52">
        <f t="shared" si="48"/>
        <v>16110</v>
      </c>
      <c r="B768" s="52">
        <f t="shared" si="49"/>
        <v>1</v>
      </c>
      <c r="C768" s="57">
        <f t="shared" si="50"/>
        <v>61</v>
      </c>
      <c r="D768" s="52">
        <v>16110</v>
      </c>
      <c r="E768" s="52" t="s">
        <v>3002</v>
      </c>
      <c r="F768" s="52" t="s">
        <v>3003</v>
      </c>
      <c r="G768" s="52" t="s">
        <v>3004</v>
      </c>
      <c r="H768" s="52" t="s">
        <v>1945</v>
      </c>
      <c r="I768" s="52" t="s">
        <v>3005</v>
      </c>
      <c r="J768" s="52" t="s">
        <v>1946</v>
      </c>
      <c r="K768" s="52" t="s">
        <v>291</v>
      </c>
      <c r="L768" s="52" t="s">
        <v>188</v>
      </c>
      <c r="M768" s="60">
        <v>2</v>
      </c>
      <c r="N768" s="57" t="str">
        <f t="shared" si="51"/>
        <v>立正</v>
      </c>
      <c r="O768" s="57"/>
    </row>
    <row r="769" spans="1:15" x14ac:dyDescent="0.2">
      <c r="A769" s="52">
        <f t="shared" si="48"/>
        <v>16113</v>
      </c>
      <c r="B769" s="52">
        <f t="shared" si="49"/>
        <v>1</v>
      </c>
      <c r="C769" s="57">
        <f t="shared" si="50"/>
        <v>61</v>
      </c>
      <c r="D769" s="52">
        <v>16113</v>
      </c>
      <c r="E769" s="52" t="s">
        <v>24</v>
      </c>
      <c r="F769" s="52" t="s">
        <v>4330</v>
      </c>
      <c r="G769" s="52" t="s">
        <v>2553</v>
      </c>
      <c r="H769" s="52" t="s">
        <v>1252</v>
      </c>
      <c r="I769" s="52" t="s">
        <v>2554</v>
      </c>
      <c r="J769" s="52" t="s">
        <v>1253</v>
      </c>
      <c r="K769" s="52" t="s">
        <v>291</v>
      </c>
      <c r="L769" s="52" t="s">
        <v>189</v>
      </c>
      <c r="M769" s="60">
        <v>2</v>
      </c>
      <c r="N769" s="57" t="str">
        <f t="shared" si="51"/>
        <v>立正</v>
      </c>
    </row>
    <row r="770" spans="1:15" x14ac:dyDescent="0.2">
      <c r="A770" s="52">
        <f t="shared" ref="A770:A833" si="52">D770</f>
        <v>16119</v>
      </c>
      <c r="B770" s="52">
        <f t="shared" ref="B770:B833" si="53">ROUNDDOWN(D770/10000,0)</f>
        <v>1</v>
      </c>
      <c r="C770" s="57">
        <f t="shared" ref="C770:C833" si="54">ROUNDDOWN((D770-B770*10000)/100,0)</f>
        <v>61</v>
      </c>
      <c r="D770" s="52">
        <v>16119</v>
      </c>
      <c r="E770" s="52" t="s">
        <v>3007</v>
      </c>
      <c r="F770" s="52" t="s">
        <v>687</v>
      </c>
      <c r="G770" s="52" t="s">
        <v>3008</v>
      </c>
      <c r="H770" s="52" t="s">
        <v>3009</v>
      </c>
      <c r="I770" s="52" t="s">
        <v>3010</v>
      </c>
      <c r="J770" s="52" t="s">
        <v>3011</v>
      </c>
      <c r="K770" s="52" t="s">
        <v>291</v>
      </c>
      <c r="L770" s="52" t="s">
        <v>189</v>
      </c>
      <c r="M770" s="60">
        <v>2</v>
      </c>
      <c r="N770" s="57" t="str">
        <f t="shared" ref="N770:N833" si="55">VLOOKUP(B770*100+C770,学校,2,0)</f>
        <v>立正</v>
      </c>
      <c r="O770" s="57"/>
    </row>
    <row r="771" spans="1:15" x14ac:dyDescent="0.2">
      <c r="A771" s="52">
        <f t="shared" si="52"/>
        <v>16121</v>
      </c>
      <c r="B771" s="52">
        <f t="shared" si="53"/>
        <v>1</v>
      </c>
      <c r="C771" s="57">
        <f t="shared" si="54"/>
        <v>61</v>
      </c>
      <c r="D771" s="52">
        <v>16121</v>
      </c>
      <c r="E771" s="52" t="s">
        <v>2250</v>
      </c>
      <c r="F771" s="52" t="s">
        <v>3012</v>
      </c>
      <c r="G771" s="52" t="s">
        <v>2252</v>
      </c>
      <c r="H771" s="52" t="s">
        <v>3013</v>
      </c>
      <c r="I771" s="52" t="s">
        <v>2254</v>
      </c>
      <c r="J771" s="52" t="s">
        <v>3014</v>
      </c>
      <c r="K771" s="52" t="s">
        <v>291</v>
      </c>
      <c r="L771" s="52" t="s">
        <v>188</v>
      </c>
      <c r="M771" s="60">
        <v>2</v>
      </c>
      <c r="N771" s="57" t="str">
        <f t="shared" si="55"/>
        <v>立正</v>
      </c>
    </row>
    <row r="772" spans="1:15" x14ac:dyDescent="0.2">
      <c r="A772" s="52">
        <f t="shared" si="52"/>
        <v>16122</v>
      </c>
      <c r="B772" s="52">
        <f t="shared" si="53"/>
        <v>1</v>
      </c>
      <c r="C772" s="57">
        <f t="shared" si="54"/>
        <v>61</v>
      </c>
      <c r="D772" s="52">
        <v>16122</v>
      </c>
      <c r="E772" s="52" t="s">
        <v>60</v>
      </c>
      <c r="F772" s="52" t="s">
        <v>3015</v>
      </c>
      <c r="G772" s="52" t="s">
        <v>1328</v>
      </c>
      <c r="H772" s="52" t="s">
        <v>3016</v>
      </c>
      <c r="I772" s="52" t="s">
        <v>1330</v>
      </c>
      <c r="J772" s="52" t="s">
        <v>3017</v>
      </c>
      <c r="K772" s="52" t="s">
        <v>291</v>
      </c>
      <c r="L772" s="52" t="s">
        <v>188</v>
      </c>
      <c r="M772" s="60">
        <v>2</v>
      </c>
      <c r="N772" s="57" t="str">
        <f t="shared" si="55"/>
        <v>立正</v>
      </c>
    </row>
    <row r="773" spans="1:15" x14ac:dyDescent="0.2">
      <c r="A773" s="52">
        <f t="shared" si="52"/>
        <v>16124</v>
      </c>
      <c r="B773" s="52">
        <f t="shared" si="53"/>
        <v>1</v>
      </c>
      <c r="C773" s="57">
        <f t="shared" si="54"/>
        <v>61</v>
      </c>
      <c r="D773" s="52">
        <v>16124</v>
      </c>
      <c r="E773" s="52" t="s">
        <v>3018</v>
      </c>
      <c r="F773" s="52" t="s">
        <v>586</v>
      </c>
      <c r="G773" s="52" t="s">
        <v>3019</v>
      </c>
      <c r="H773" s="52" t="s">
        <v>1038</v>
      </c>
      <c r="I773" s="52" t="s">
        <v>3020</v>
      </c>
      <c r="J773" s="52" t="s">
        <v>1039</v>
      </c>
      <c r="K773" s="52" t="s">
        <v>291</v>
      </c>
      <c r="L773" s="52" t="s">
        <v>188</v>
      </c>
      <c r="M773" s="60">
        <v>2</v>
      </c>
      <c r="N773" s="57" t="str">
        <f t="shared" si="55"/>
        <v>立正</v>
      </c>
    </row>
    <row r="774" spans="1:15" x14ac:dyDescent="0.2">
      <c r="A774" s="52">
        <f t="shared" si="52"/>
        <v>16127</v>
      </c>
      <c r="B774" s="52">
        <f t="shared" si="53"/>
        <v>1</v>
      </c>
      <c r="C774" s="57">
        <f t="shared" si="54"/>
        <v>61</v>
      </c>
      <c r="D774" s="52">
        <v>16127</v>
      </c>
      <c r="E774" s="52" t="s">
        <v>4331</v>
      </c>
      <c r="F774" s="52" t="s">
        <v>4332</v>
      </c>
      <c r="G774" s="52" t="s">
        <v>4333</v>
      </c>
      <c r="H774" s="52" t="s">
        <v>4334</v>
      </c>
      <c r="I774" s="52" t="s">
        <v>4335</v>
      </c>
      <c r="J774" s="52" t="s">
        <v>4336</v>
      </c>
      <c r="K774" s="52" t="s">
        <v>291</v>
      </c>
      <c r="L774" s="52" t="s">
        <v>189</v>
      </c>
      <c r="M774" s="60">
        <v>1</v>
      </c>
      <c r="N774" s="57" t="str">
        <f t="shared" si="55"/>
        <v>立正</v>
      </c>
    </row>
    <row r="775" spans="1:15" x14ac:dyDescent="0.2">
      <c r="A775" s="52">
        <f t="shared" si="52"/>
        <v>16133</v>
      </c>
      <c r="B775" s="52">
        <f t="shared" si="53"/>
        <v>1</v>
      </c>
      <c r="C775" s="57">
        <f t="shared" si="54"/>
        <v>61</v>
      </c>
      <c r="D775" s="52">
        <v>16133</v>
      </c>
      <c r="E775" s="52" t="s">
        <v>580</v>
      </c>
      <c r="F775" s="52" t="s">
        <v>952</v>
      </c>
      <c r="G775" s="52" t="s">
        <v>2362</v>
      </c>
      <c r="H775" s="52" t="s">
        <v>2032</v>
      </c>
      <c r="I775" s="52" t="s">
        <v>2363</v>
      </c>
      <c r="J775" s="52" t="s">
        <v>3023</v>
      </c>
      <c r="K775" s="52" t="s">
        <v>291</v>
      </c>
      <c r="L775" s="52" t="s">
        <v>1044</v>
      </c>
      <c r="M775" s="60">
        <v>3</v>
      </c>
      <c r="N775" s="57" t="str">
        <f t="shared" si="55"/>
        <v>立正</v>
      </c>
    </row>
    <row r="776" spans="1:15" x14ac:dyDescent="0.2">
      <c r="A776" s="52">
        <f t="shared" si="52"/>
        <v>16135</v>
      </c>
      <c r="B776" s="52">
        <f t="shared" si="53"/>
        <v>1</v>
      </c>
      <c r="C776" s="57">
        <f t="shared" si="54"/>
        <v>61</v>
      </c>
      <c r="D776" s="52">
        <v>16135</v>
      </c>
      <c r="E776" s="52" t="s">
        <v>3684</v>
      </c>
      <c r="F776" s="52" t="s">
        <v>474</v>
      </c>
      <c r="G776" s="52" t="s">
        <v>3686</v>
      </c>
      <c r="H776" s="52" t="s">
        <v>1473</v>
      </c>
      <c r="I776" s="52" t="s">
        <v>3687</v>
      </c>
      <c r="J776" s="52" t="s">
        <v>4337</v>
      </c>
      <c r="K776" s="52" t="s">
        <v>291</v>
      </c>
      <c r="L776" s="52" t="s">
        <v>189</v>
      </c>
      <c r="M776" s="60">
        <v>1</v>
      </c>
      <c r="N776" s="57" t="str">
        <f t="shared" si="55"/>
        <v>立正</v>
      </c>
      <c r="O776" s="57"/>
    </row>
    <row r="777" spans="1:15" x14ac:dyDescent="0.2">
      <c r="A777" s="52">
        <f t="shared" si="52"/>
        <v>16138</v>
      </c>
      <c r="B777" s="52">
        <f t="shared" si="53"/>
        <v>1</v>
      </c>
      <c r="C777" s="57">
        <f t="shared" si="54"/>
        <v>61</v>
      </c>
      <c r="D777" s="52">
        <v>16138</v>
      </c>
      <c r="E777" s="52" t="s">
        <v>4338</v>
      </c>
      <c r="F777" s="52" t="s">
        <v>4339</v>
      </c>
      <c r="G777" s="52" t="s">
        <v>4340</v>
      </c>
      <c r="H777" s="52" t="s">
        <v>1247</v>
      </c>
      <c r="I777" s="52" t="s">
        <v>4341</v>
      </c>
      <c r="J777" s="52" t="s">
        <v>1248</v>
      </c>
      <c r="K777" s="52" t="s">
        <v>291</v>
      </c>
      <c r="L777" s="52" t="s">
        <v>189</v>
      </c>
      <c r="M777" s="60">
        <v>1</v>
      </c>
      <c r="N777" s="57" t="str">
        <f t="shared" si="55"/>
        <v>立正</v>
      </c>
      <c r="O777" s="57"/>
    </row>
    <row r="778" spans="1:15" x14ac:dyDescent="0.2">
      <c r="A778" s="52">
        <f t="shared" si="52"/>
        <v>16144</v>
      </c>
      <c r="B778" s="52">
        <f t="shared" si="53"/>
        <v>1</v>
      </c>
      <c r="C778" s="57">
        <f t="shared" si="54"/>
        <v>61</v>
      </c>
      <c r="D778" s="52">
        <v>16144</v>
      </c>
      <c r="E778" s="52" t="s">
        <v>3543</v>
      </c>
      <c r="F778" s="52" t="s">
        <v>448</v>
      </c>
      <c r="G778" s="52" t="s">
        <v>2648</v>
      </c>
      <c r="H778" s="52" t="s">
        <v>1884</v>
      </c>
      <c r="I778" s="52" t="s">
        <v>2650</v>
      </c>
      <c r="J778" s="52" t="s">
        <v>1885</v>
      </c>
      <c r="K778" s="52" t="s">
        <v>291</v>
      </c>
      <c r="L778" s="52" t="s">
        <v>189</v>
      </c>
      <c r="M778" s="60">
        <v>2</v>
      </c>
      <c r="N778" s="57" t="str">
        <f t="shared" si="55"/>
        <v>立正</v>
      </c>
      <c r="O778" s="57"/>
    </row>
    <row r="779" spans="1:15" x14ac:dyDescent="0.2">
      <c r="A779" s="52">
        <f t="shared" si="52"/>
        <v>16152</v>
      </c>
      <c r="B779" s="52">
        <f t="shared" si="53"/>
        <v>1</v>
      </c>
      <c r="C779" s="57">
        <f t="shared" si="54"/>
        <v>61</v>
      </c>
      <c r="D779" s="52">
        <v>16152</v>
      </c>
      <c r="E779" s="52" t="s">
        <v>954</v>
      </c>
      <c r="F779" s="52" t="s">
        <v>955</v>
      </c>
      <c r="G779" s="52" t="s">
        <v>3024</v>
      </c>
      <c r="H779" s="52" t="s">
        <v>3025</v>
      </c>
      <c r="I779" s="52" t="s">
        <v>3026</v>
      </c>
      <c r="J779" s="52" t="s">
        <v>3027</v>
      </c>
      <c r="K779" s="52" t="s">
        <v>292</v>
      </c>
      <c r="L779" s="52" t="s">
        <v>1044</v>
      </c>
      <c r="M779" s="60">
        <v>3</v>
      </c>
      <c r="N779" s="57" t="str">
        <f t="shared" si="55"/>
        <v>立正</v>
      </c>
      <c r="O779" s="57"/>
    </row>
    <row r="780" spans="1:15" x14ac:dyDescent="0.2">
      <c r="A780" s="52">
        <f t="shared" si="52"/>
        <v>16154</v>
      </c>
      <c r="B780" s="52">
        <f t="shared" si="53"/>
        <v>1</v>
      </c>
      <c r="C780" s="57">
        <f t="shared" si="54"/>
        <v>61</v>
      </c>
      <c r="D780" s="52">
        <v>16154</v>
      </c>
      <c r="E780" s="52" t="s">
        <v>3028</v>
      </c>
      <c r="F780" s="52" t="s">
        <v>2817</v>
      </c>
      <c r="G780" s="52" t="s">
        <v>3029</v>
      </c>
      <c r="H780" s="52" t="s">
        <v>2819</v>
      </c>
      <c r="I780" s="52" t="s">
        <v>3030</v>
      </c>
      <c r="J780" s="52" t="s">
        <v>2821</v>
      </c>
      <c r="K780" s="52" t="s">
        <v>292</v>
      </c>
      <c r="L780" s="52" t="s">
        <v>188</v>
      </c>
      <c r="M780" s="60">
        <v>2</v>
      </c>
      <c r="N780" s="57" t="str">
        <f t="shared" si="55"/>
        <v>立正</v>
      </c>
    </row>
    <row r="781" spans="1:15" x14ac:dyDescent="0.2">
      <c r="A781" s="52">
        <f t="shared" si="52"/>
        <v>16159</v>
      </c>
      <c r="B781" s="52">
        <f t="shared" si="53"/>
        <v>1</v>
      </c>
      <c r="C781" s="57">
        <f t="shared" si="54"/>
        <v>61</v>
      </c>
      <c r="D781" s="52">
        <v>16159</v>
      </c>
      <c r="E781" s="52" t="s">
        <v>3035</v>
      </c>
      <c r="F781" s="52" t="s">
        <v>3036</v>
      </c>
      <c r="G781" s="52" t="s">
        <v>3037</v>
      </c>
      <c r="H781" s="52" t="s">
        <v>3033</v>
      </c>
      <c r="I781" s="52" t="s">
        <v>3038</v>
      </c>
      <c r="J781" s="52" t="s">
        <v>3034</v>
      </c>
      <c r="K781" s="52" t="s">
        <v>292</v>
      </c>
      <c r="L781" s="52" t="s">
        <v>188</v>
      </c>
      <c r="M781" s="60">
        <v>2</v>
      </c>
      <c r="N781" s="57" t="str">
        <f t="shared" si="55"/>
        <v>立正</v>
      </c>
    </row>
    <row r="782" spans="1:15" x14ac:dyDescent="0.2">
      <c r="A782" s="52">
        <f t="shared" si="52"/>
        <v>16163</v>
      </c>
      <c r="B782" s="52">
        <f t="shared" si="53"/>
        <v>1</v>
      </c>
      <c r="C782" s="57">
        <f t="shared" si="54"/>
        <v>61</v>
      </c>
      <c r="D782" s="52">
        <v>16163</v>
      </c>
      <c r="E782" s="52" t="s">
        <v>357</v>
      </c>
      <c r="F782" s="52" t="s">
        <v>584</v>
      </c>
      <c r="G782" s="52" t="s">
        <v>1316</v>
      </c>
      <c r="H782" s="52" t="s">
        <v>1735</v>
      </c>
      <c r="I782" s="52" t="s">
        <v>1446</v>
      </c>
      <c r="J782" s="52" t="s">
        <v>1736</v>
      </c>
      <c r="K782" s="52" t="s">
        <v>292</v>
      </c>
      <c r="L782" s="52" t="s">
        <v>1044</v>
      </c>
      <c r="M782" s="60">
        <v>3</v>
      </c>
      <c r="N782" s="57" t="str">
        <f t="shared" si="55"/>
        <v>立正</v>
      </c>
    </row>
    <row r="783" spans="1:15" x14ac:dyDescent="0.2">
      <c r="A783" s="52">
        <f t="shared" si="52"/>
        <v>16165</v>
      </c>
      <c r="B783" s="52">
        <f t="shared" si="53"/>
        <v>1</v>
      </c>
      <c r="C783" s="57">
        <f t="shared" si="54"/>
        <v>61</v>
      </c>
      <c r="D783" s="52">
        <v>16165</v>
      </c>
      <c r="E783" s="52" t="s">
        <v>956</v>
      </c>
      <c r="F783" s="52" t="s">
        <v>113</v>
      </c>
      <c r="G783" s="52" t="s">
        <v>3039</v>
      </c>
      <c r="H783" s="52" t="s">
        <v>3040</v>
      </c>
      <c r="I783" s="52" t="s">
        <v>3041</v>
      </c>
      <c r="J783" s="52" t="s">
        <v>3042</v>
      </c>
      <c r="K783" s="52" t="s">
        <v>292</v>
      </c>
      <c r="L783" s="52" t="s">
        <v>1044</v>
      </c>
      <c r="M783" s="60">
        <v>3</v>
      </c>
      <c r="N783" s="57" t="str">
        <f t="shared" si="55"/>
        <v>立正</v>
      </c>
    </row>
    <row r="784" spans="1:15" x14ac:dyDescent="0.2">
      <c r="A784" s="52">
        <f t="shared" si="52"/>
        <v>16166</v>
      </c>
      <c r="B784" s="52">
        <f t="shared" si="53"/>
        <v>1</v>
      </c>
      <c r="C784" s="57">
        <f t="shared" si="54"/>
        <v>61</v>
      </c>
      <c r="D784" s="52">
        <v>16166</v>
      </c>
      <c r="E784" s="52" t="s">
        <v>389</v>
      </c>
      <c r="F784" s="52" t="s">
        <v>468</v>
      </c>
      <c r="G784" s="52" t="s">
        <v>1132</v>
      </c>
      <c r="H784" s="52" t="s">
        <v>3031</v>
      </c>
      <c r="I784" s="52" t="s">
        <v>1134</v>
      </c>
      <c r="J784" s="52" t="s">
        <v>3032</v>
      </c>
      <c r="K784" s="52" t="s">
        <v>292</v>
      </c>
      <c r="L784" s="52" t="s">
        <v>188</v>
      </c>
      <c r="M784" s="60">
        <v>2</v>
      </c>
      <c r="N784" s="57" t="str">
        <f t="shared" si="55"/>
        <v>立正</v>
      </c>
    </row>
    <row r="785" spans="1:14" x14ac:dyDescent="0.2">
      <c r="A785" s="52">
        <f t="shared" si="52"/>
        <v>16167</v>
      </c>
      <c r="B785" s="52">
        <f t="shared" si="53"/>
        <v>1</v>
      </c>
      <c r="C785" s="57">
        <f t="shared" si="54"/>
        <v>61</v>
      </c>
      <c r="D785" s="52">
        <v>16167</v>
      </c>
      <c r="E785" s="52" t="s">
        <v>121</v>
      </c>
      <c r="F785" s="52" t="s">
        <v>960</v>
      </c>
      <c r="G785" s="52" t="s">
        <v>1967</v>
      </c>
      <c r="H785" s="52" t="s">
        <v>1762</v>
      </c>
      <c r="I785" s="52" t="s">
        <v>1968</v>
      </c>
      <c r="J785" s="52" t="s">
        <v>1763</v>
      </c>
      <c r="K785" s="52" t="s">
        <v>292</v>
      </c>
      <c r="L785" s="52" t="s">
        <v>188</v>
      </c>
      <c r="M785" s="60">
        <v>2</v>
      </c>
      <c r="N785" s="57" t="str">
        <f t="shared" si="55"/>
        <v>立正</v>
      </c>
    </row>
    <row r="786" spans="1:14" x14ac:dyDescent="0.2">
      <c r="A786" s="52">
        <f t="shared" si="52"/>
        <v>16207</v>
      </c>
      <c r="B786" s="52">
        <f t="shared" si="53"/>
        <v>1</v>
      </c>
      <c r="C786" s="57">
        <f t="shared" si="54"/>
        <v>62</v>
      </c>
      <c r="D786" s="52">
        <v>16207</v>
      </c>
      <c r="E786" s="52" t="s">
        <v>611</v>
      </c>
      <c r="F786" s="52" t="s">
        <v>3544</v>
      </c>
      <c r="G786" s="52" t="s">
        <v>1390</v>
      </c>
      <c r="H786" s="52" t="s">
        <v>1890</v>
      </c>
      <c r="I786" s="52" t="s">
        <v>1391</v>
      </c>
      <c r="J786" s="52" t="s">
        <v>1892</v>
      </c>
      <c r="K786" s="52" t="s">
        <v>291</v>
      </c>
      <c r="L786" s="52" t="s">
        <v>188</v>
      </c>
      <c r="M786" s="60">
        <v>2</v>
      </c>
      <c r="N786" s="57" t="str">
        <f t="shared" si="55"/>
        <v>文教大付</v>
      </c>
    </row>
    <row r="787" spans="1:14" x14ac:dyDescent="0.2">
      <c r="A787" s="52">
        <f t="shared" si="52"/>
        <v>16208</v>
      </c>
      <c r="B787" s="52">
        <f t="shared" si="53"/>
        <v>1</v>
      </c>
      <c r="C787" s="57">
        <f t="shared" si="54"/>
        <v>62</v>
      </c>
      <c r="D787" s="52">
        <v>16208</v>
      </c>
      <c r="E787" s="52" t="s">
        <v>35</v>
      </c>
      <c r="F787" s="52" t="s">
        <v>3545</v>
      </c>
      <c r="G787" s="52" t="s">
        <v>1254</v>
      </c>
      <c r="H787" s="52" t="s">
        <v>3546</v>
      </c>
      <c r="I787" s="52" t="s">
        <v>1255</v>
      </c>
      <c r="J787" s="52" t="s">
        <v>3547</v>
      </c>
      <c r="K787" s="52" t="s">
        <v>291</v>
      </c>
      <c r="L787" s="52" t="s">
        <v>188</v>
      </c>
      <c r="M787" s="60">
        <v>2</v>
      </c>
      <c r="N787" s="57" t="str">
        <f t="shared" si="55"/>
        <v>文教大付</v>
      </c>
    </row>
    <row r="788" spans="1:14" x14ac:dyDescent="0.2">
      <c r="A788" s="52">
        <f t="shared" si="52"/>
        <v>16209</v>
      </c>
      <c r="B788" s="52">
        <f t="shared" si="53"/>
        <v>1</v>
      </c>
      <c r="C788" s="57">
        <f t="shared" si="54"/>
        <v>62</v>
      </c>
      <c r="D788" s="52">
        <v>16209</v>
      </c>
      <c r="E788" s="52" t="s">
        <v>620</v>
      </c>
      <c r="F788" s="52" t="s">
        <v>455</v>
      </c>
      <c r="G788" s="52" t="s">
        <v>1952</v>
      </c>
      <c r="H788" s="52" t="s">
        <v>4342</v>
      </c>
      <c r="I788" s="52" t="s">
        <v>1953</v>
      </c>
      <c r="J788" s="52" t="s">
        <v>4343</v>
      </c>
      <c r="K788" s="52" t="s">
        <v>291</v>
      </c>
      <c r="L788" s="52" t="s">
        <v>189</v>
      </c>
      <c r="M788" s="60">
        <v>1</v>
      </c>
      <c r="N788" s="57" t="str">
        <f t="shared" si="55"/>
        <v>文教大付</v>
      </c>
    </row>
    <row r="789" spans="1:14" x14ac:dyDescent="0.2">
      <c r="A789" s="52">
        <f t="shared" si="52"/>
        <v>16251</v>
      </c>
      <c r="B789" s="52">
        <f t="shared" si="53"/>
        <v>1</v>
      </c>
      <c r="C789" s="57">
        <f t="shared" si="54"/>
        <v>62</v>
      </c>
      <c r="D789" s="52">
        <v>16251</v>
      </c>
      <c r="E789" s="52" t="s">
        <v>45</v>
      </c>
      <c r="F789" s="52" t="s">
        <v>957</v>
      </c>
      <c r="G789" s="52" t="s">
        <v>1199</v>
      </c>
      <c r="H789" s="52" t="s">
        <v>3045</v>
      </c>
      <c r="I789" s="52" t="s">
        <v>1201</v>
      </c>
      <c r="J789" s="52" t="s">
        <v>3046</v>
      </c>
      <c r="K789" s="52" t="s">
        <v>292</v>
      </c>
      <c r="L789" s="52" t="s">
        <v>188</v>
      </c>
      <c r="M789" s="60">
        <v>3</v>
      </c>
      <c r="N789" s="57" t="str">
        <f t="shared" si="55"/>
        <v>文教大付</v>
      </c>
    </row>
    <row r="790" spans="1:14" x14ac:dyDescent="0.2">
      <c r="A790" s="52">
        <f t="shared" si="52"/>
        <v>16252</v>
      </c>
      <c r="B790" s="52">
        <f t="shared" si="53"/>
        <v>1</v>
      </c>
      <c r="C790" s="57">
        <f t="shared" si="54"/>
        <v>62</v>
      </c>
      <c r="D790" s="57">
        <v>16252</v>
      </c>
      <c r="E790" s="57" t="s">
        <v>2791</v>
      </c>
      <c r="F790" s="57" t="s">
        <v>1623</v>
      </c>
      <c r="G790" s="58" t="s">
        <v>2793</v>
      </c>
      <c r="H790" s="58" t="s">
        <v>1624</v>
      </c>
      <c r="I790" s="58" t="s">
        <v>2794</v>
      </c>
      <c r="J790" s="58" t="s">
        <v>1626</v>
      </c>
      <c r="K790" s="57" t="s">
        <v>292</v>
      </c>
      <c r="L790" s="57" t="s">
        <v>189</v>
      </c>
      <c r="M790" s="59">
        <v>2</v>
      </c>
      <c r="N790" s="57" t="str">
        <f t="shared" si="55"/>
        <v>文教大付</v>
      </c>
    </row>
    <row r="791" spans="1:14" x14ac:dyDescent="0.2">
      <c r="A791" s="52">
        <f t="shared" si="52"/>
        <v>16253</v>
      </c>
      <c r="B791" s="52">
        <f t="shared" si="53"/>
        <v>1</v>
      </c>
      <c r="C791" s="57">
        <f t="shared" si="54"/>
        <v>62</v>
      </c>
      <c r="D791" s="57">
        <v>16253</v>
      </c>
      <c r="E791" s="57" t="s">
        <v>714</v>
      </c>
      <c r="F791" s="57" t="s">
        <v>492</v>
      </c>
      <c r="G791" s="58" t="s">
        <v>1148</v>
      </c>
      <c r="H791" s="58" t="s">
        <v>1374</v>
      </c>
      <c r="I791" s="58" t="s">
        <v>1149</v>
      </c>
      <c r="J791" s="58" t="s">
        <v>1375</v>
      </c>
      <c r="K791" s="57" t="s">
        <v>292</v>
      </c>
      <c r="L791" s="57" t="s">
        <v>188</v>
      </c>
      <c r="M791" s="59">
        <v>2</v>
      </c>
      <c r="N791" s="57" t="str">
        <f t="shared" si="55"/>
        <v>文教大付</v>
      </c>
    </row>
    <row r="792" spans="1:14" x14ac:dyDescent="0.2">
      <c r="A792" s="52">
        <f t="shared" si="52"/>
        <v>16631</v>
      </c>
      <c r="B792" s="52">
        <f t="shared" si="53"/>
        <v>1</v>
      </c>
      <c r="C792" s="57">
        <f t="shared" si="54"/>
        <v>66</v>
      </c>
      <c r="D792" s="57">
        <v>16631</v>
      </c>
      <c r="E792" s="57" t="s">
        <v>958</v>
      </c>
      <c r="F792" s="57" t="s">
        <v>92</v>
      </c>
      <c r="G792" s="58" t="s">
        <v>3047</v>
      </c>
      <c r="H792" s="58" t="s">
        <v>1064</v>
      </c>
      <c r="I792" s="58" t="s">
        <v>3048</v>
      </c>
      <c r="J792" s="58" t="s">
        <v>1900</v>
      </c>
      <c r="K792" s="57" t="s">
        <v>291</v>
      </c>
      <c r="L792" s="57" t="s">
        <v>188</v>
      </c>
      <c r="M792" s="59">
        <v>3</v>
      </c>
      <c r="N792" s="57" t="str">
        <f t="shared" si="55"/>
        <v>都日比谷</v>
      </c>
    </row>
    <row r="793" spans="1:14" x14ac:dyDescent="0.2">
      <c r="A793" s="52">
        <f t="shared" si="52"/>
        <v>16635</v>
      </c>
      <c r="B793" s="52">
        <f t="shared" si="53"/>
        <v>1</v>
      </c>
      <c r="C793" s="57">
        <f t="shared" si="54"/>
        <v>66</v>
      </c>
      <c r="D793" s="57">
        <v>16635</v>
      </c>
      <c r="E793" s="57" t="s">
        <v>3049</v>
      </c>
      <c r="F793" s="57" t="s">
        <v>3050</v>
      </c>
      <c r="G793" s="58" t="s">
        <v>3051</v>
      </c>
      <c r="H793" s="58" t="s">
        <v>3052</v>
      </c>
      <c r="I793" s="58" t="s">
        <v>3053</v>
      </c>
      <c r="J793" s="58" t="s">
        <v>3054</v>
      </c>
      <c r="K793" s="57" t="s">
        <v>291</v>
      </c>
      <c r="L793" s="57" t="s">
        <v>188</v>
      </c>
      <c r="M793" s="59">
        <v>2</v>
      </c>
      <c r="N793" s="57" t="str">
        <f t="shared" si="55"/>
        <v>都日比谷</v>
      </c>
    </row>
    <row r="794" spans="1:14" x14ac:dyDescent="0.2">
      <c r="A794" s="52">
        <f t="shared" si="52"/>
        <v>16636</v>
      </c>
      <c r="B794" s="52">
        <f t="shared" si="53"/>
        <v>1</v>
      </c>
      <c r="C794" s="57">
        <f t="shared" si="54"/>
        <v>66</v>
      </c>
      <c r="D794" s="57">
        <v>16636</v>
      </c>
      <c r="E794" s="57" t="s">
        <v>89</v>
      </c>
      <c r="F794" s="57" t="s">
        <v>3055</v>
      </c>
      <c r="G794" s="58" t="s">
        <v>2008</v>
      </c>
      <c r="H794" s="58" t="s">
        <v>3056</v>
      </c>
      <c r="I794" s="58" t="s">
        <v>2009</v>
      </c>
      <c r="J794" s="58" t="s">
        <v>3057</v>
      </c>
      <c r="K794" s="57" t="s">
        <v>291</v>
      </c>
      <c r="L794" s="57" t="s">
        <v>188</v>
      </c>
      <c r="M794" s="59">
        <v>2</v>
      </c>
      <c r="N794" s="57" t="str">
        <f t="shared" si="55"/>
        <v>都日比谷</v>
      </c>
    </row>
    <row r="795" spans="1:14" x14ac:dyDescent="0.2">
      <c r="A795" s="52">
        <f t="shared" si="52"/>
        <v>16637</v>
      </c>
      <c r="B795" s="52">
        <f t="shared" si="53"/>
        <v>1</v>
      </c>
      <c r="C795" s="57">
        <f t="shared" si="54"/>
        <v>66</v>
      </c>
      <c r="D795" s="57">
        <v>16637</v>
      </c>
      <c r="E795" s="57" t="s">
        <v>3058</v>
      </c>
      <c r="F795" s="57" t="s">
        <v>3059</v>
      </c>
      <c r="G795" s="58" t="s">
        <v>3060</v>
      </c>
      <c r="H795" s="58" t="s">
        <v>1594</v>
      </c>
      <c r="I795" s="58" t="s">
        <v>3061</v>
      </c>
      <c r="J795" s="58" t="s">
        <v>1596</v>
      </c>
      <c r="K795" s="57" t="s">
        <v>291</v>
      </c>
      <c r="L795" s="57" t="s">
        <v>188</v>
      </c>
      <c r="M795" s="59">
        <v>2</v>
      </c>
      <c r="N795" s="57" t="str">
        <f t="shared" si="55"/>
        <v>都日比谷</v>
      </c>
    </row>
    <row r="796" spans="1:14" x14ac:dyDescent="0.2">
      <c r="A796" s="52">
        <f t="shared" si="52"/>
        <v>16638</v>
      </c>
      <c r="B796" s="52">
        <f t="shared" si="53"/>
        <v>1</v>
      </c>
      <c r="C796" s="57">
        <f t="shared" si="54"/>
        <v>66</v>
      </c>
      <c r="D796" s="57">
        <v>16638</v>
      </c>
      <c r="E796" s="57" t="s">
        <v>3062</v>
      </c>
      <c r="F796" s="57" t="s">
        <v>3063</v>
      </c>
      <c r="G796" s="58" t="s">
        <v>3064</v>
      </c>
      <c r="H796" s="58" t="s">
        <v>2953</v>
      </c>
      <c r="I796" s="58" t="s">
        <v>3065</v>
      </c>
      <c r="J796" s="58" t="s">
        <v>2954</v>
      </c>
      <c r="K796" s="57" t="s">
        <v>291</v>
      </c>
      <c r="L796" s="57" t="s">
        <v>188</v>
      </c>
      <c r="M796" s="59">
        <v>2</v>
      </c>
      <c r="N796" s="57" t="str">
        <f t="shared" si="55"/>
        <v>都日比谷</v>
      </c>
    </row>
    <row r="797" spans="1:14" x14ac:dyDescent="0.2">
      <c r="A797" s="52">
        <f t="shared" si="52"/>
        <v>16639</v>
      </c>
      <c r="B797" s="52">
        <f t="shared" si="53"/>
        <v>1</v>
      </c>
      <c r="C797" s="57">
        <f t="shared" si="54"/>
        <v>66</v>
      </c>
      <c r="D797" s="57">
        <v>16639</v>
      </c>
      <c r="E797" s="57" t="s">
        <v>3066</v>
      </c>
      <c r="F797" s="57" t="s">
        <v>3067</v>
      </c>
      <c r="G797" s="58" t="s">
        <v>3068</v>
      </c>
      <c r="H797" s="58" t="s">
        <v>2795</v>
      </c>
      <c r="I797" s="58" t="s">
        <v>3069</v>
      </c>
      <c r="J797" s="58" t="s">
        <v>1929</v>
      </c>
      <c r="K797" s="57" t="s">
        <v>291</v>
      </c>
      <c r="L797" s="57" t="s">
        <v>188</v>
      </c>
      <c r="M797" s="59">
        <v>2</v>
      </c>
      <c r="N797" s="57" t="str">
        <f t="shared" si="55"/>
        <v>都日比谷</v>
      </c>
    </row>
    <row r="798" spans="1:14" x14ac:dyDescent="0.2">
      <c r="A798" s="52">
        <f t="shared" si="52"/>
        <v>16640</v>
      </c>
      <c r="B798" s="52">
        <f t="shared" si="53"/>
        <v>1</v>
      </c>
      <c r="C798" s="57">
        <f t="shared" si="54"/>
        <v>66</v>
      </c>
      <c r="D798" s="57">
        <v>16640</v>
      </c>
      <c r="E798" s="57" t="s">
        <v>3070</v>
      </c>
      <c r="F798" s="57" t="s">
        <v>3071</v>
      </c>
      <c r="G798" s="58" t="s">
        <v>3072</v>
      </c>
      <c r="H798" s="58" t="s">
        <v>3073</v>
      </c>
      <c r="I798" s="58" t="s">
        <v>3074</v>
      </c>
      <c r="J798" s="58" t="s">
        <v>3075</v>
      </c>
      <c r="K798" s="57" t="s">
        <v>291</v>
      </c>
      <c r="L798" s="57" t="s">
        <v>188</v>
      </c>
      <c r="M798" s="59">
        <v>2</v>
      </c>
      <c r="N798" s="57" t="str">
        <f t="shared" si="55"/>
        <v>都日比谷</v>
      </c>
    </row>
    <row r="799" spans="1:14" x14ac:dyDescent="0.2">
      <c r="A799" s="52">
        <f t="shared" si="52"/>
        <v>16641</v>
      </c>
      <c r="B799" s="52">
        <f t="shared" si="53"/>
        <v>1</v>
      </c>
      <c r="C799" s="57">
        <f t="shared" si="54"/>
        <v>66</v>
      </c>
      <c r="D799" s="57">
        <v>16641</v>
      </c>
      <c r="E799" s="57" t="s">
        <v>3076</v>
      </c>
      <c r="F799" s="57" t="s">
        <v>3077</v>
      </c>
      <c r="G799" s="58" t="s">
        <v>3078</v>
      </c>
      <c r="H799" s="58" t="s">
        <v>1884</v>
      </c>
      <c r="I799" s="58" t="s">
        <v>3079</v>
      </c>
      <c r="J799" s="58" t="s">
        <v>1885</v>
      </c>
      <c r="K799" s="57" t="s">
        <v>291</v>
      </c>
      <c r="L799" s="57" t="s">
        <v>188</v>
      </c>
      <c r="M799" s="59">
        <v>2</v>
      </c>
      <c r="N799" s="57" t="str">
        <f t="shared" si="55"/>
        <v>都日比谷</v>
      </c>
    </row>
    <row r="800" spans="1:14" x14ac:dyDescent="0.2">
      <c r="A800" s="52">
        <f t="shared" si="52"/>
        <v>16642</v>
      </c>
      <c r="B800" s="52">
        <f t="shared" si="53"/>
        <v>1</v>
      </c>
      <c r="C800" s="57">
        <f t="shared" si="54"/>
        <v>66</v>
      </c>
      <c r="D800" s="57">
        <v>16642</v>
      </c>
      <c r="E800" s="57" t="s">
        <v>1643</v>
      </c>
      <c r="F800" s="57" t="s">
        <v>3080</v>
      </c>
      <c r="G800" s="58" t="s">
        <v>1644</v>
      </c>
      <c r="H800" s="58" t="s">
        <v>3081</v>
      </c>
      <c r="I800" s="58" t="s">
        <v>1645</v>
      </c>
      <c r="J800" s="58" t="s">
        <v>3082</v>
      </c>
      <c r="K800" s="57" t="s">
        <v>291</v>
      </c>
      <c r="L800" s="57" t="s">
        <v>188</v>
      </c>
      <c r="M800" s="59">
        <v>2</v>
      </c>
      <c r="N800" s="57" t="str">
        <f t="shared" si="55"/>
        <v>都日比谷</v>
      </c>
    </row>
    <row r="801" spans="1:14" x14ac:dyDescent="0.2">
      <c r="A801" s="52">
        <f t="shared" si="52"/>
        <v>16643</v>
      </c>
      <c r="B801" s="52">
        <f t="shared" si="53"/>
        <v>1</v>
      </c>
      <c r="C801" s="57">
        <f t="shared" si="54"/>
        <v>66</v>
      </c>
      <c r="D801" s="57">
        <v>16643</v>
      </c>
      <c r="E801" s="57" t="s">
        <v>42</v>
      </c>
      <c r="F801" s="57" t="s">
        <v>3083</v>
      </c>
      <c r="G801" s="58" t="s">
        <v>1597</v>
      </c>
      <c r="H801" s="58" t="s">
        <v>1744</v>
      </c>
      <c r="I801" s="58" t="s">
        <v>1598</v>
      </c>
      <c r="J801" s="58" t="s">
        <v>1746</v>
      </c>
      <c r="K801" s="57" t="s">
        <v>291</v>
      </c>
      <c r="L801" s="57" t="s">
        <v>189</v>
      </c>
      <c r="M801" s="59">
        <v>2</v>
      </c>
      <c r="N801" s="57" t="str">
        <f t="shared" si="55"/>
        <v>都日比谷</v>
      </c>
    </row>
    <row r="802" spans="1:14" x14ac:dyDescent="0.2">
      <c r="A802" s="52">
        <f t="shared" si="52"/>
        <v>16644</v>
      </c>
      <c r="B802" s="52">
        <f t="shared" si="53"/>
        <v>1</v>
      </c>
      <c r="C802" s="57">
        <f t="shared" si="54"/>
        <v>66</v>
      </c>
      <c r="D802" s="57">
        <v>16644</v>
      </c>
      <c r="E802" s="57" t="s">
        <v>116</v>
      </c>
      <c r="F802" s="57" t="s">
        <v>3084</v>
      </c>
      <c r="G802" s="58" t="s">
        <v>2916</v>
      </c>
      <c r="H802" s="58" t="s">
        <v>3085</v>
      </c>
      <c r="I802" s="58" t="s">
        <v>2917</v>
      </c>
      <c r="J802" s="58" t="s">
        <v>3086</v>
      </c>
      <c r="K802" s="57" t="s">
        <v>291</v>
      </c>
      <c r="L802" s="57" t="s">
        <v>188</v>
      </c>
      <c r="M802" s="59">
        <v>2</v>
      </c>
      <c r="N802" s="57" t="str">
        <f t="shared" si="55"/>
        <v>都日比谷</v>
      </c>
    </row>
    <row r="803" spans="1:14" x14ac:dyDescent="0.2">
      <c r="A803" s="52">
        <f t="shared" si="52"/>
        <v>16651</v>
      </c>
      <c r="B803" s="52">
        <f t="shared" si="53"/>
        <v>1</v>
      </c>
      <c r="C803" s="57">
        <f t="shared" si="54"/>
        <v>66</v>
      </c>
      <c r="D803" s="57">
        <v>16651</v>
      </c>
      <c r="E803" s="57" t="s">
        <v>21</v>
      </c>
      <c r="F803" s="57" t="s">
        <v>2473</v>
      </c>
      <c r="G803" s="58" t="s">
        <v>1259</v>
      </c>
      <c r="H803" s="58" t="s">
        <v>1830</v>
      </c>
      <c r="I803" s="58" t="s">
        <v>1261</v>
      </c>
      <c r="J803" s="58" t="s">
        <v>1831</v>
      </c>
      <c r="K803" s="57" t="s">
        <v>292</v>
      </c>
      <c r="L803" s="57" t="s">
        <v>188</v>
      </c>
      <c r="M803" s="59">
        <v>2</v>
      </c>
      <c r="N803" s="57" t="str">
        <f t="shared" si="55"/>
        <v>都日比谷</v>
      </c>
    </row>
    <row r="804" spans="1:14" x14ac:dyDescent="0.2">
      <c r="A804" s="52">
        <f t="shared" si="52"/>
        <v>16694</v>
      </c>
      <c r="B804" s="52">
        <f t="shared" si="53"/>
        <v>1</v>
      </c>
      <c r="C804" s="52">
        <f t="shared" si="54"/>
        <v>66</v>
      </c>
      <c r="D804" s="57">
        <v>16694</v>
      </c>
      <c r="E804" s="57" t="s">
        <v>3087</v>
      </c>
      <c r="F804" s="57" t="s">
        <v>3088</v>
      </c>
      <c r="G804" s="58" t="s">
        <v>3089</v>
      </c>
      <c r="H804" s="58" t="s">
        <v>2599</v>
      </c>
      <c r="I804" s="58" t="s">
        <v>3090</v>
      </c>
      <c r="J804" s="58" t="s">
        <v>2600</v>
      </c>
      <c r="K804" s="57" t="s">
        <v>292</v>
      </c>
      <c r="L804" s="57" t="s">
        <v>188</v>
      </c>
      <c r="M804" s="59">
        <v>2</v>
      </c>
      <c r="N804" s="57" t="str">
        <f t="shared" si="55"/>
        <v>都日比谷</v>
      </c>
    </row>
    <row r="805" spans="1:14" x14ac:dyDescent="0.2">
      <c r="A805" s="52">
        <f t="shared" si="52"/>
        <v>16695</v>
      </c>
      <c r="B805" s="52">
        <f t="shared" si="53"/>
        <v>1</v>
      </c>
      <c r="C805" s="52">
        <f t="shared" si="54"/>
        <v>66</v>
      </c>
      <c r="D805" s="57">
        <v>16695</v>
      </c>
      <c r="E805" s="57" t="s">
        <v>3091</v>
      </c>
      <c r="F805" s="57" t="s">
        <v>3092</v>
      </c>
      <c r="G805" s="58" t="s">
        <v>3093</v>
      </c>
      <c r="H805" s="58" t="s">
        <v>3094</v>
      </c>
      <c r="I805" s="58" t="s">
        <v>3095</v>
      </c>
      <c r="J805" s="58" t="s">
        <v>3096</v>
      </c>
      <c r="K805" s="57" t="s">
        <v>292</v>
      </c>
      <c r="L805" s="57" t="s">
        <v>188</v>
      </c>
      <c r="M805" s="59">
        <v>2</v>
      </c>
      <c r="N805" s="57" t="str">
        <f t="shared" si="55"/>
        <v>都日比谷</v>
      </c>
    </row>
    <row r="806" spans="1:14" x14ac:dyDescent="0.2">
      <c r="A806" s="52">
        <f t="shared" si="52"/>
        <v>16696</v>
      </c>
      <c r="B806" s="52">
        <f t="shared" si="53"/>
        <v>1</v>
      </c>
      <c r="C806" s="52">
        <f t="shared" si="54"/>
        <v>66</v>
      </c>
      <c r="D806" s="57">
        <v>16696</v>
      </c>
      <c r="E806" s="57" t="s">
        <v>3097</v>
      </c>
      <c r="F806" s="57" t="s">
        <v>3098</v>
      </c>
      <c r="G806" s="58" t="s">
        <v>3099</v>
      </c>
      <c r="H806" s="58" t="s">
        <v>1243</v>
      </c>
      <c r="I806" s="58" t="s">
        <v>3100</v>
      </c>
      <c r="J806" s="58" t="s">
        <v>1244</v>
      </c>
      <c r="K806" s="57" t="s">
        <v>292</v>
      </c>
      <c r="L806" s="57" t="s">
        <v>188</v>
      </c>
      <c r="M806" s="59">
        <v>2</v>
      </c>
      <c r="N806" s="57" t="str">
        <f t="shared" si="55"/>
        <v>都日比谷</v>
      </c>
    </row>
    <row r="807" spans="1:14" x14ac:dyDescent="0.2">
      <c r="A807" s="52">
        <f t="shared" si="52"/>
        <v>16697</v>
      </c>
      <c r="B807" s="52">
        <f t="shared" si="53"/>
        <v>1</v>
      </c>
      <c r="C807" s="52">
        <f t="shared" si="54"/>
        <v>66</v>
      </c>
      <c r="D807" s="57">
        <v>16697</v>
      </c>
      <c r="E807" s="57" t="s">
        <v>675</v>
      </c>
      <c r="F807" s="57" t="s">
        <v>3101</v>
      </c>
      <c r="G807" s="58" t="s">
        <v>3102</v>
      </c>
      <c r="H807" s="58" t="s">
        <v>3103</v>
      </c>
      <c r="I807" s="58" t="s">
        <v>3104</v>
      </c>
      <c r="J807" s="58" t="s">
        <v>3105</v>
      </c>
      <c r="K807" s="57" t="s">
        <v>292</v>
      </c>
      <c r="L807" s="57" t="s">
        <v>189</v>
      </c>
      <c r="M807" s="59">
        <v>2</v>
      </c>
      <c r="N807" s="57" t="str">
        <f t="shared" si="55"/>
        <v>都日比谷</v>
      </c>
    </row>
    <row r="808" spans="1:14" x14ac:dyDescent="0.2">
      <c r="A808" s="52">
        <f t="shared" si="52"/>
        <v>16699</v>
      </c>
      <c r="B808" s="52">
        <f t="shared" si="53"/>
        <v>1</v>
      </c>
      <c r="C808" s="52">
        <f t="shared" si="54"/>
        <v>66</v>
      </c>
      <c r="D808" s="57">
        <v>16699</v>
      </c>
      <c r="E808" s="57" t="s">
        <v>34</v>
      </c>
      <c r="F808" s="57" t="s">
        <v>3106</v>
      </c>
      <c r="G808" s="58" t="s">
        <v>1300</v>
      </c>
      <c r="H808" s="58" t="s">
        <v>1152</v>
      </c>
      <c r="I808" s="58" t="s">
        <v>1302</v>
      </c>
      <c r="J808" s="58" t="s">
        <v>1153</v>
      </c>
      <c r="K808" s="57" t="s">
        <v>292</v>
      </c>
      <c r="L808" s="57" t="s">
        <v>189</v>
      </c>
      <c r="M808" s="59">
        <v>2</v>
      </c>
      <c r="N808" s="57" t="str">
        <f t="shared" si="55"/>
        <v>都日比谷</v>
      </c>
    </row>
    <row r="809" spans="1:14" x14ac:dyDescent="0.2">
      <c r="A809" s="52">
        <f t="shared" si="52"/>
        <v>16778</v>
      </c>
      <c r="B809" s="52">
        <f t="shared" si="53"/>
        <v>1</v>
      </c>
      <c r="C809" s="52">
        <f t="shared" si="54"/>
        <v>67</v>
      </c>
      <c r="D809" s="57">
        <v>16778</v>
      </c>
      <c r="E809" s="57" t="s">
        <v>712</v>
      </c>
      <c r="F809" s="57" t="s">
        <v>3109</v>
      </c>
      <c r="G809" s="58" t="s">
        <v>1061</v>
      </c>
      <c r="H809" s="58" t="s">
        <v>3110</v>
      </c>
      <c r="I809" s="58" t="s">
        <v>1062</v>
      </c>
      <c r="J809" s="58" t="s">
        <v>3111</v>
      </c>
      <c r="K809" s="57" t="s">
        <v>292</v>
      </c>
      <c r="L809" s="57" t="s">
        <v>188</v>
      </c>
      <c r="M809" s="59">
        <v>2</v>
      </c>
      <c r="N809" s="57" t="str">
        <f t="shared" si="55"/>
        <v>大妻</v>
      </c>
    </row>
    <row r="810" spans="1:14" x14ac:dyDescent="0.2">
      <c r="A810" s="52">
        <f t="shared" si="52"/>
        <v>16779</v>
      </c>
      <c r="B810" s="52">
        <f t="shared" si="53"/>
        <v>1</v>
      </c>
      <c r="C810" s="52">
        <f t="shared" si="54"/>
        <v>67</v>
      </c>
      <c r="D810" s="57">
        <v>16779</v>
      </c>
      <c r="E810" s="57" t="s">
        <v>438</v>
      </c>
      <c r="F810" s="57" t="s">
        <v>3112</v>
      </c>
      <c r="G810" s="58" t="s">
        <v>2990</v>
      </c>
      <c r="H810" s="58" t="s">
        <v>3113</v>
      </c>
      <c r="I810" s="58" t="s">
        <v>2991</v>
      </c>
      <c r="J810" s="58" t="s">
        <v>3114</v>
      </c>
      <c r="K810" s="57" t="s">
        <v>292</v>
      </c>
      <c r="L810" s="57" t="s">
        <v>188</v>
      </c>
      <c r="M810" s="59">
        <v>2</v>
      </c>
      <c r="N810" s="57" t="str">
        <f t="shared" si="55"/>
        <v>大妻</v>
      </c>
    </row>
    <row r="811" spans="1:14" x14ac:dyDescent="0.2">
      <c r="A811" s="52">
        <f t="shared" si="52"/>
        <v>16780</v>
      </c>
      <c r="B811" s="52">
        <f t="shared" si="53"/>
        <v>1</v>
      </c>
      <c r="C811" s="52">
        <f t="shared" si="54"/>
        <v>67</v>
      </c>
      <c r="D811" s="57">
        <v>16780</v>
      </c>
      <c r="E811" s="57" t="s">
        <v>3115</v>
      </c>
      <c r="F811" s="57" t="s">
        <v>3116</v>
      </c>
      <c r="G811" s="58" t="s">
        <v>3117</v>
      </c>
      <c r="H811" s="58" t="s">
        <v>1847</v>
      </c>
      <c r="I811" s="58" t="s">
        <v>3118</v>
      </c>
      <c r="J811" s="58" t="s">
        <v>1848</v>
      </c>
      <c r="K811" s="57" t="s">
        <v>292</v>
      </c>
      <c r="L811" s="57" t="s">
        <v>188</v>
      </c>
      <c r="M811" s="59">
        <v>2</v>
      </c>
      <c r="N811" s="57" t="str">
        <f t="shared" si="55"/>
        <v>大妻</v>
      </c>
    </row>
    <row r="812" spans="1:14" x14ac:dyDescent="0.2">
      <c r="A812" s="52">
        <f t="shared" si="52"/>
        <v>16781</v>
      </c>
      <c r="B812" s="52">
        <f t="shared" si="53"/>
        <v>1</v>
      </c>
      <c r="C812" s="52">
        <f t="shared" si="54"/>
        <v>67</v>
      </c>
      <c r="D812" s="57">
        <v>16781</v>
      </c>
      <c r="E812" s="57" t="s">
        <v>3119</v>
      </c>
      <c r="F812" s="57" t="s">
        <v>570</v>
      </c>
      <c r="G812" s="58" t="s">
        <v>3120</v>
      </c>
      <c r="H812" s="58" t="s">
        <v>2268</v>
      </c>
      <c r="I812" s="58" t="s">
        <v>3121</v>
      </c>
      <c r="J812" s="58" t="s">
        <v>2270</v>
      </c>
      <c r="K812" s="57" t="s">
        <v>292</v>
      </c>
      <c r="L812" s="57" t="s">
        <v>188</v>
      </c>
      <c r="M812" s="59">
        <v>2</v>
      </c>
      <c r="N812" s="57" t="str">
        <f t="shared" si="55"/>
        <v>大妻</v>
      </c>
    </row>
    <row r="813" spans="1:14" x14ac:dyDescent="0.2">
      <c r="A813" s="52">
        <f t="shared" si="52"/>
        <v>16782</v>
      </c>
      <c r="B813" s="52">
        <f t="shared" si="53"/>
        <v>1</v>
      </c>
      <c r="C813" s="52">
        <f t="shared" si="54"/>
        <v>67</v>
      </c>
      <c r="D813" s="57">
        <v>16782</v>
      </c>
      <c r="E813" s="57" t="s">
        <v>3122</v>
      </c>
      <c r="F813" s="57" t="s">
        <v>3123</v>
      </c>
      <c r="G813" s="58" t="s">
        <v>3124</v>
      </c>
      <c r="H813" s="58" t="s">
        <v>3125</v>
      </c>
      <c r="I813" s="58" t="s">
        <v>3126</v>
      </c>
      <c r="J813" s="58" t="s">
        <v>3127</v>
      </c>
      <c r="K813" s="57" t="s">
        <v>292</v>
      </c>
      <c r="L813" s="57" t="s">
        <v>188</v>
      </c>
      <c r="M813" s="59">
        <v>2</v>
      </c>
      <c r="N813" s="57" t="str">
        <f t="shared" si="55"/>
        <v>大妻</v>
      </c>
    </row>
    <row r="814" spans="1:14" x14ac:dyDescent="0.2">
      <c r="A814" s="52">
        <f t="shared" si="52"/>
        <v>16783</v>
      </c>
      <c r="B814" s="52">
        <f t="shared" si="53"/>
        <v>1</v>
      </c>
      <c r="C814" s="52">
        <f t="shared" si="54"/>
        <v>67</v>
      </c>
      <c r="D814" s="57">
        <v>16783</v>
      </c>
      <c r="E814" s="57" t="s">
        <v>3128</v>
      </c>
      <c r="F814" s="57" t="s">
        <v>3129</v>
      </c>
      <c r="G814" s="58" t="s">
        <v>3130</v>
      </c>
      <c r="H814" s="58" t="s">
        <v>3131</v>
      </c>
      <c r="I814" s="58" t="s">
        <v>3132</v>
      </c>
      <c r="J814" s="58" t="s">
        <v>3133</v>
      </c>
      <c r="K814" s="57" t="s">
        <v>292</v>
      </c>
      <c r="L814" s="57" t="s">
        <v>188</v>
      </c>
      <c r="M814" s="59">
        <v>2</v>
      </c>
      <c r="N814" s="57" t="str">
        <f t="shared" si="55"/>
        <v>大妻</v>
      </c>
    </row>
    <row r="815" spans="1:14" x14ac:dyDescent="0.2">
      <c r="A815" s="52">
        <f t="shared" si="52"/>
        <v>16784</v>
      </c>
      <c r="B815" s="52">
        <f t="shared" si="53"/>
        <v>1</v>
      </c>
      <c r="C815" s="52">
        <f t="shared" si="54"/>
        <v>67</v>
      </c>
      <c r="D815" s="57">
        <v>16784</v>
      </c>
      <c r="E815" s="57" t="s">
        <v>3134</v>
      </c>
      <c r="F815" s="57" t="s">
        <v>3135</v>
      </c>
      <c r="G815" s="58" t="s">
        <v>3136</v>
      </c>
      <c r="H815" s="58" t="s">
        <v>3137</v>
      </c>
      <c r="I815" s="58" t="s">
        <v>3138</v>
      </c>
      <c r="J815" s="58" t="s">
        <v>3139</v>
      </c>
      <c r="K815" s="57" t="s">
        <v>292</v>
      </c>
      <c r="L815" s="57" t="s">
        <v>189</v>
      </c>
      <c r="M815" s="59">
        <v>2</v>
      </c>
      <c r="N815" s="57" t="str">
        <f t="shared" si="55"/>
        <v>大妻</v>
      </c>
    </row>
    <row r="816" spans="1:14" x14ac:dyDescent="0.2">
      <c r="A816" s="52">
        <f t="shared" si="52"/>
        <v>16785</v>
      </c>
      <c r="B816" s="52">
        <f t="shared" si="53"/>
        <v>1</v>
      </c>
      <c r="C816" s="52">
        <f t="shared" si="54"/>
        <v>67</v>
      </c>
      <c r="D816" s="57">
        <v>16785</v>
      </c>
      <c r="E816" s="57" t="s">
        <v>49</v>
      </c>
      <c r="F816" s="57" t="s">
        <v>3140</v>
      </c>
      <c r="G816" s="58" t="s">
        <v>2174</v>
      </c>
      <c r="H816" s="58" t="s">
        <v>2969</v>
      </c>
      <c r="I816" s="58" t="s">
        <v>2175</v>
      </c>
      <c r="J816" s="58" t="s">
        <v>2970</v>
      </c>
      <c r="K816" s="57" t="s">
        <v>292</v>
      </c>
      <c r="L816" s="57" t="s">
        <v>188</v>
      </c>
      <c r="M816" s="59">
        <v>2</v>
      </c>
      <c r="N816" s="57" t="str">
        <f t="shared" si="55"/>
        <v>大妻</v>
      </c>
    </row>
    <row r="817" spans="1:14" x14ac:dyDescent="0.2">
      <c r="A817" s="52">
        <f t="shared" si="52"/>
        <v>16786</v>
      </c>
      <c r="B817" s="52">
        <f t="shared" si="53"/>
        <v>1</v>
      </c>
      <c r="C817" s="52">
        <f t="shared" si="54"/>
        <v>67</v>
      </c>
      <c r="D817" s="57">
        <v>16786</v>
      </c>
      <c r="E817" s="57" t="s">
        <v>22</v>
      </c>
      <c r="F817" s="57" t="s">
        <v>3141</v>
      </c>
      <c r="G817" s="58" t="s">
        <v>1085</v>
      </c>
      <c r="H817" s="58" t="s">
        <v>2963</v>
      </c>
      <c r="I817" s="58" t="s">
        <v>1625</v>
      </c>
      <c r="J817" s="58" t="s">
        <v>2964</v>
      </c>
      <c r="K817" s="57" t="s">
        <v>292</v>
      </c>
      <c r="L817" s="57" t="s">
        <v>188</v>
      </c>
      <c r="M817" s="59">
        <v>2</v>
      </c>
      <c r="N817" s="57" t="str">
        <f t="shared" si="55"/>
        <v>大妻</v>
      </c>
    </row>
    <row r="818" spans="1:14" x14ac:dyDescent="0.2">
      <c r="A818" s="52">
        <f t="shared" si="52"/>
        <v>17081</v>
      </c>
      <c r="B818" s="52">
        <f t="shared" si="53"/>
        <v>1</v>
      </c>
      <c r="C818" s="52">
        <f t="shared" si="54"/>
        <v>70</v>
      </c>
      <c r="D818" s="57">
        <v>17081</v>
      </c>
      <c r="E818" s="57" t="s">
        <v>3142</v>
      </c>
      <c r="F818" s="57" t="s">
        <v>681</v>
      </c>
      <c r="G818" s="58" t="s">
        <v>3143</v>
      </c>
      <c r="H818" s="58" t="s">
        <v>1723</v>
      </c>
      <c r="I818" s="58" t="s">
        <v>3144</v>
      </c>
      <c r="J818" s="58" t="s">
        <v>1724</v>
      </c>
      <c r="K818" s="57" t="s">
        <v>292</v>
      </c>
      <c r="L818" s="57" t="s">
        <v>188</v>
      </c>
      <c r="M818" s="59">
        <v>2</v>
      </c>
      <c r="N818" s="57" t="str">
        <f t="shared" si="55"/>
        <v>共立女</v>
      </c>
    </row>
    <row r="819" spans="1:14" x14ac:dyDescent="0.2">
      <c r="A819" s="52">
        <f t="shared" si="52"/>
        <v>17082</v>
      </c>
      <c r="B819" s="52">
        <f t="shared" si="53"/>
        <v>1</v>
      </c>
      <c r="C819" s="52">
        <f t="shared" si="54"/>
        <v>70</v>
      </c>
      <c r="D819" s="57">
        <v>17082</v>
      </c>
      <c r="E819" s="57" t="s">
        <v>482</v>
      </c>
      <c r="F819" s="57" t="s">
        <v>3145</v>
      </c>
      <c r="G819" s="58" t="s">
        <v>2177</v>
      </c>
      <c r="H819" s="58" t="s">
        <v>1990</v>
      </c>
      <c r="I819" s="58" t="s">
        <v>3146</v>
      </c>
      <c r="J819" s="58" t="s">
        <v>1992</v>
      </c>
      <c r="K819" s="57" t="s">
        <v>292</v>
      </c>
      <c r="L819" s="57" t="s">
        <v>188</v>
      </c>
      <c r="M819" s="59">
        <v>2</v>
      </c>
      <c r="N819" s="57" t="str">
        <f t="shared" si="55"/>
        <v>共立女</v>
      </c>
    </row>
    <row r="820" spans="1:14" x14ac:dyDescent="0.2">
      <c r="A820" s="52">
        <f t="shared" si="52"/>
        <v>17083</v>
      </c>
      <c r="B820" s="52">
        <f t="shared" si="53"/>
        <v>1</v>
      </c>
      <c r="C820" s="52">
        <f t="shared" si="54"/>
        <v>70</v>
      </c>
      <c r="D820" s="57">
        <v>17083</v>
      </c>
      <c r="E820" s="57" t="s">
        <v>2060</v>
      </c>
      <c r="F820" s="57" t="s">
        <v>3147</v>
      </c>
      <c r="G820" s="58" t="s">
        <v>2062</v>
      </c>
      <c r="H820" s="58" t="s">
        <v>3148</v>
      </c>
      <c r="I820" s="58" t="s">
        <v>2064</v>
      </c>
      <c r="J820" s="58" t="s">
        <v>3149</v>
      </c>
      <c r="K820" s="57" t="s">
        <v>292</v>
      </c>
      <c r="L820" s="57" t="s">
        <v>189</v>
      </c>
      <c r="M820" s="59">
        <v>2</v>
      </c>
      <c r="N820" s="57" t="str">
        <f t="shared" si="55"/>
        <v>共立女</v>
      </c>
    </row>
    <row r="821" spans="1:14" x14ac:dyDescent="0.2">
      <c r="A821" s="52">
        <f t="shared" si="52"/>
        <v>17084</v>
      </c>
      <c r="B821" s="52">
        <f t="shared" si="53"/>
        <v>1</v>
      </c>
      <c r="C821" s="52">
        <f t="shared" si="54"/>
        <v>70</v>
      </c>
      <c r="D821" s="57">
        <v>17084</v>
      </c>
      <c r="E821" s="57" t="s">
        <v>63</v>
      </c>
      <c r="F821" s="57" t="s">
        <v>3150</v>
      </c>
      <c r="G821" s="58" t="s">
        <v>1421</v>
      </c>
      <c r="H821" s="58" t="s">
        <v>2969</v>
      </c>
      <c r="I821" s="58" t="s">
        <v>1811</v>
      </c>
      <c r="J821" s="58" t="s">
        <v>2970</v>
      </c>
      <c r="K821" s="57" t="s">
        <v>292</v>
      </c>
      <c r="L821" s="57" t="s">
        <v>188</v>
      </c>
      <c r="M821" s="59">
        <v>2</v>
      </c>
      <c r="N821" s="57" t="str">
        <f t="shared" si="55"/>
        <v>共立女</v>
      </c>
    </row>
    <row r="822" spans="1:14" x14ac:dyDescent="0.2">
      <c r="A822" s="52">
        <f t="shared" si="52"/>
        <v>17085</v>
      </c>
      <c r="B822" s="52">
        <f t="shared" si="53"/>
        <v>1</v>
      </c>
      <c r="C822" s="52">
        <f t="shared" si="54"/>
        <v>70</v>
      </c>
      <c r="D822" s="57">
        <v>17085</v>
      </c>
      <c r="E822" s="57" t="s">
        <v>28</v>
      </c>
      <c r="F822" s="57" t="s">
        <v>3151</v>
      </c>
      <c r="G822" s="58" t="s">
        <v>1098</v>
      </c>
      <c r="H822" s="58" t="s">
        <v>1723</v>
      </c>
      <c r="I822" s="58" t="s">
        <v>1099</v>
      </c>
      <c r="J822" s="58" t="s">
        <v>1724</v>
      </c>
      <c r="K822" s="57" t="s">
        <v>292</v>
      </c>
      <c r="L822" s="57" t="s">
        <v>188</v>
      </c>
      <c r="M822" s="59">
        <v>2</v>
      </c>
      <c r="N822" s="57" t="str">
        <f t="shared" si="55"/>
        <v>共立女</v>
      </c>
    </row>
    <row r="823" spans="1:14" x14ac:dyDescent="0.2">
      <c r="A823" s="52">
        <f t="shared" si="52"/>
        <v>17086</v>
      </c>
      <c r="B823" s="52">
        <f t="shared" si="53"/>
        <v>1</v>
      </c>
      <c r="C823" s="57">
        <f t="shared" si="54"/>
        <v>70</v>
      </c>
      <c r="D823" s="57">
        <v>17086</v>
      </c>
      <c r="E823" s="57" t="s">
        <v>3152</v>
      </c>
      <c r="F823" s="57" t="s">
        <v>3153</v>
      </c>
      <c r="G823" s="58" t="s">
        <v>3154</v>
      </c>
      <c r="H823" s="58" t="s">
        <v>2754</v>
      </c>
      <c r="I823" s="58" t="s">
        <v>3155</v>
      </c>
      <c r="J823" s="58" t="s">
        <v>2756</v>
      </c>
      <c r="K823" s="57" t="s">
        <v>292</v>
      </c>
      <c r="L823" s="57" t="s">
        <v>188</v>
      </c>
      <c r="M823" s="59">
        <v>2</v>
      </c>
      <c r="N823" s="57" t="str">
        <f t="shared" si="55"/>
        <v>共立女</v>
      </c>
    </row>
    <row r="824" spans="1:14" x14ac:dyDescent="0.2">
      <c r="A824" s="52">
        <f t="shared" si="52"/>
        <v>17087</v>
      </c>
      <c r="B824" s="52">
        <f t="shared" si="53"/>
        <v>1</v>
      </c>
      <c r="C824" s="57">
        <f t="shared" si="54"/>
        <v>70</v>
      </c>
      <c r="D824" s="57">
        <v>17087</v>
      </c>
      <c r="E824" s="57" t="s">
        <v>4344</v>
      </c>
      <c r="F824" s="57" t="s">
        <v>4345</v>
      </c>
      <c r="G824" s="58" t="s">
        <v>2618</v>
      </c>
      <c r="H824" s="58" t="s">
        <v>2295</v>
      </c>
      <c r="I824" s="58" t="s">
        <v>2619</v>
      </c>
      <c r="J824" s="58" t="s">
        <v>2296</v>
      </c>
      <c r="K824" s="57" t="s">
        <v>292</v>
      </c>
      <c r="L824" s="57" t="s">
        <v>189</v>
      </c>
      <c r="M824" s="59">
        <v>1</v>
      </c>
      <c r="N824" s="57" t="str">
        <f t="shared" si="55"/>
        <v>共立女</v>
      </c>
    </row>
    <row r="825" spans="1:14" x14ac:dyDescent="0.2">
      <c r="A825" s="52">
        <f t="shared" si="52"/>
        <v>17088</v>
      </c>
      <c r="B825" s="52">
        <f t="shared" si="53"/>
        <v>1</v>
      </c>
      <c r="C825" s="57">
        <f t="shared" si="54"/>
        <v>70</v>
      </c>
      <c r="D825" s="57">
        <v>17088</v>
      </c>
      <c r="E825" s="57" t="s">
        <v>129</v>
      </c>
      <c r="F825" s="57" t="s">
        <v>4346</v>
      </c>
      <c r="G825" s="58" t="s">
        <v>2014</v>
      </c>
      <c r="H825" s="58" t="s">
        <v>4347</v>
      </c>
      <c r="I825" s="58" t="s">
        <v>4348</v>
      </c>
      <c r="J825" s="58" t="s">
        <v>4349</v>
      </c>
      <c r="K825" s="57" t="s">
        <v>292</v>
      </c>
      <c r="L825" s="57" t="s">
        <v>185</v>
      </c>
      <c r="M825" s="59">
        <v>1</v>
      </c>
      <c r="N825" s="57" t="str">
        <f t="shared" si="55"/>
        <v>共立女</v>
      </c>
    </row>
    <row r="826" spans="1:14" x14ac:dyDescent="0.2">
      <c r="A826" s="52">
        <f t="shared" si="52"/>
        <v>17089</v>
      </c>
      <c r="B826" s="52">
        <f t="shared" si="53"/>
        <v>1</v>
      </c>
      <c r="C826" s="57">
        <f t="shared" si="54"/>
        <v>70</v>
      </c>
      <c r="D826" s="57">
        <v>17089</v>
      </c>
      <c r="E826" s="57" t="s">
        <v>4350</v>
      </c>
      <c r="F826" s="57" t="s">
        <v>4351</v>
      </c>
      <c r="G826" s="58" t="s">
        <v>4352</v>
      </c>
      <c r="H826" s="58" t="s">
        <v>1228</v>
      </c>
      <c r="I826" s="58" t="s">
        <v>4353</v>
      </c>
      <c r="J826" s="58" t="s">
        <v>1230</v>
      </c>
      <c r="K826" s="57" t="s">
        <v>292</v>
      </c>
      <c r="L826" s="57" t="s">
        <v>185</v>
      </c>
      <c r="M826" s="59">
        <v>1</v>
      </c>
      <c r="N826" s="57" t="str">
        <f t="shared" si="55"/>
        <v>共立女</v>
      </c>
    </row>
    <row r="827" spans="1:14" x14ac:dyDescent="0.2">
      <c r="A827" s="52">
        <f t="shared" si="52"/>
        <v>17090</v>
      </c>
      <c r="B827" s="52">
        <f t="shared" si="53"/>
        <v>1</v>
      </c>
      <c r="C827" s="57">
        <f t="shared" si="54"/>
        <v>70</v>
      </c>
      <c r="D827" s="57">
        <v>17090</v>
      </c>
      <c r="E827" s="57" t="s">
        <v>24</v>
      </c>
      <c r="F827" s="57" t="s">
        <v>4354</v>
      </c>
      <c r="G827" s="58" t="s">
        <v>2553</v>
      </c>
      <c r="H827" s="58" t="s">
        <v>1534</v>
      </c>
      <c r="I827" s="58" t="s">
        <v>2554</v>
      </c>
      <c r="J827" s="58" t="s">
        <v>4355</v>
      </c>
      <c r="K827" s="57" t="s">
        <v>292</v>
      </c>
      <c r="L827" s="57" t="s">
        <v>185</v>
      </c>
      <c r="M827" s="59">
        <v>1</v>
      </c>
      <c r="N827" s="57" t="str">
        <f t="shared" si="55"/>
        <v>共立女</v>
      </c>
    </row>
    <row r="828" spans="1:14" x14ac:dyDescent="0.2">
      <c r="A828" s="52">
        <f t="shared" si="52"/>
        <v>17184</v>
      </c>
      <c r="B828" s="52">
        <f t="shared" si="53"/>
        <v>1</v>
      </c>
      <c r="C828" s="57">
        <f t="shared" si="54"/>
        <v>71</v>
      </c>
      <c r="D828" s="57">
        <v>17184</v>
      </c>
      <c r="E828" s="57" t="s">
        <v>961</v>
      </c>
      <c r="F828" s="57" t="s">
        <v>962</v>
      </c>
      <c r="G828" s="58" t="s">
        <v>3158</v>
      </c>
      <c r="H828" s="58" t="s">
        <v>3159</v>
      </c>
      <c r="I828" s="58" t="s">
        <v>3160</v>
      </c>
      <c r="J828" s="58" t="s">
        <v>3161</v>
      </c>
      <c r="K828" s="57" t="s">
        <v>292</v>
      </c>
      <c r="L828" s="57" t="s">
        <v>1044</v>
      </c>
      <c r="M828" s="59">
        <v>3</v>
      </c>
      <c r="N828" s="57" t="str">
        <f t="shared" si="55"/>
        <v>錦城学園</v>
      </c>
    </row>
    <row r="829" spans="1:14" x14ac:dyDescent="0.2">
      <c r="A829" s="52">
        <f t="shared" si="52"/>
        <v>17185</v>
      </c>
      <c r="B829" s="52">
        <f t="shared" si="53"/>
        <v>1</v>
      </c>
      <c r="C829" s="57">
        <f t="shared" si="54"/>
        <v>71</v>
      </c>
      <c r="D829" s="57">
        <v>17185</v>
      </c>
      <c r="E829" s="57" t="s">
        <v>72</v>
      </c>
      <c r="F829" s="57" t="s">
        <v>963</v>
      </c>
      <c r="G829" s="58" t="s">
        <v>1998</v>
      </c>
      <c r="H829" s="58" t="s">
        <v>3162</v>
      </c>
      <c r="I829" s="58" t="s">
        <v>1999</v>
      </c>
      <c r="J829" s="58" t="s">
        <v>3163</v>
      </c>
      <c r="K829" s="57" t="s">
        <v>292</v>
      </c>
      <c r="L829" s="57" t="s">
        <v>188</v>
      </c>
      <c r="M829" s="59">
        <v>3</v>
      </c>
      <c r="N829" s="57" t="str">
        <f t="shared" si="55"/>
        <v>錦城学園</v>
      </c>
    </row>
    <row r="830" spans="1:14" x14ac:dyDescent="0.2">
      <c r="A830" s="52">
        <f t="shared" si="52"/>
        <v>17186</v>
      </c>
      <c r="B830" s="52">
        <f t="shared" si="53"/>
        <v>1</v>
      </c>
      <c r="C830" s="57">
        <f t="shared" si="54"/>
        <v>71</v>
      </c>
      <c r="D830" s="57">
        <v>17186</v>
      </c>
      <c r="E830" s="57" t="s">
        <v>964</v>
      </c>
      <c r="F830" s="57" t="s">
        <v>965</v>
      </c>
      <c r="G830" s="58" t="s">
        <v>3164</v>
      </c>
      <c r="H830" s="58" t="s">
        <v>1555</v>
      </c>
      <c r="I830" s="58" t="s">
        <v>3165</v>
      </c>
      <c r="J830" s="58" t="s">
        <v>1556</v>
      </c>
      <c r="K830" s="57" t="s">
        <v>292</v>
      </c>
      <c r="L830" s="57" t="s">
        <v>1044</v>
      </c>
      <c r="M830" s="59">
        <v>3</v>
      </c>
      <c r="N830" s="57" t="str">
        <f t="shared" si="55"/>
        <v>錦城学園</v>
      </c>
    </row>
    <row r="831" spans="1:14" x14ac:dyDescent="0.2">
      <c r="A831" s="52">
        <f t="shared" si="52"/>
        <v>17187</v>
      </c>
      <c r="B831" s="52">
        <f t="shared" si="53"/>
        <v>1</v>
      </c>
      <c r="C831" s="57">
        <f t="shared" si="54"/>
        <v>71</v>
      </c>
      <c r="D831" s="57">
        <v>17187</v>
      </c>
      <c r="E831" s="57" t="s">
        <v>966</v>
      </c>
      <c r="F831" s="57" t="s">
        <v>967</v>
      </c>
      <c r="G831" s="58" t="s">
        <v>3166</v>
      </c>
      <c r="H831" s="58" t="s">
        <v>3167</v>
      </c>
      <c r="I831" s="58" t="s">
        <v>3168</v>
      </c>
      <c r="J831" s="58" t="s">
        <v>2450</v>
      </c>
      <c r="K831" s="57" t="s">
        <v>292</v>
      </c>
      <c r="L831" s="57" t="s">
        <v>1044</v>
      </c>
      <c r="M831" s="59">
        <v>3</v>
      </c>
      <c r="N831" s="57" t="str">
        <f t="shared" si="55"/>
        <v>錦城学園</v>
      </c>
    </row>
    <row r="832" spans="1:14" x14ac:dyDescent="0.2">
      <c r="A832" s="52">
        <f t="shared" si="52"/>
        <v>17189</v>
      </c>
      <c r="B832" s="52">
        <f t="shared" si="53"/>
        <v>1</v>
      </c>
      <c r="C832" s="57">
        <f t="shared" si="54"/>
        <v>71</v>
      </c>
      <c r="D832" s="57">
        <v>17189</v>
      </c>
      <c r="E832" s="57" t="s">
        <v>29</v>
      </c>
      <c r="F832" s="57" t="s">
        <v>3169</v>
      </c>
      <c r="G832" s="58" t="s">
        <v>1325</v>
      </c>
      <c r="H832" s="58" t="s">
        <v>1792</v>
      </c>
      <c r="I832" s="58" t="s">
        <v>1326</v>
      </c>
      <c r="J832" s="58" t="s">
        <v>1793</v>
      </c>
      <c r="K832" s="57" t="s">
        <v>292</v>
      </c>
      <c r="L832" s="57" t="s">
        <v>188</v>
      </c>
      <c r="M832" s="59">
        <v>2</v>
      </c>
      <c r="N832" s="57" t="str">
        <f t="shared" si="55"/>
        <v>錦城学園</v>
      </c>
    </row>
    <row r="833" spans="1:14" x14ac:dyDescent="0.2">
      <c r="A833" s="52">
        <f t="shared" si="52"/>
        <v>17190</v>
      </c>
      <c r="B833" s="52">
        <f t="shared" si="53"/>
        <v>1</v>
      </c>
      <c r="C833" s="57">
        <f t="shared" si="54"/>
        <v>71</v>
      </c>
      <c r="D833" s="57">
        <v>17190</v>
      </c>
      <c r="E833" s="57" t="s">
        <v>3170</v>
      </c>
      <c r="F833" s="57" t="s">
        <v>3171</v>
      </c>
      <c r="G833" s="58" t="s">
        <v>3172</v>
      </c>
      <c r="H833" s="58" t="s">
        <v>3173</v>
      </c>
      <c r="I833" s="58" t="s">
        <v>3174</v>
      </c>
      <c r="J833" s="58" t="s">
        <v>3175</v>
      </c>
      <c r="K833" s="57" t="s">
        <v>292</v>
      </c>
      <c r="L833" s="57" t="s">
        <v>188</v>
      </c>
      <c r="M833" s="59">
        <v>2</v>
      </c>
      <c r="N833" s="57" t="str">
        <f t="shared" si="55"/>
        <v>錦城学園</v>
      </c>
    </row>
    <row r="834" spans="1:14" x14ac:dyDescent="0.2">
      <c r="A834" s="52">
        <f t="shared" ref="A834:A897" si="56">D834</f>
        <v>17191</v>
      </c>
      <c r="B834" s="52">
        <f t="shared" ref="B834:B897" si="57">ROUNDDOWN(D834/10000,0)</f>
        <v>1</v>
      </c>
      <c r="C834" s="57">
        <f t="shared" ref="C834:C897" si="58">ROUNDDOWN((D834-B834*10000)/100,0)</f>
        <v>71</v>
      </c>
      <c r="D834" s="57">
        <v>17191</v>
      </c>
      <c r="E834" s="57" t="s">
        <v>3176</v>
      </c>
      <c r="F834" s="57" t="s">
        <v>3177</v>
      </c>
      <c r="G834" s="58" t="s">
        <v>3178</v>
      </c>
      <c r="H834" s="58" t="s">
        <v>3179</v>
      </c>
      <c r="I834" s="58" t="s">
        <v>3180</v>
      </c>
      <c r="J834" s="58" t="s">
        <v>3181</v>
      </c>
      <c r="K834" s="57" t="s">
        <v>292</v>
      </c>
      <c r="L834" s="57" t="s">
        <v>189</v>
      </c>
      <c r="M834" s="59">
        <v>2</v>
      </c>
      <c r="N834" s="57" t="str">
        <f t="shared" ref="N834:N897" si="59">VLOOKUP(B834*100+C834,学校,2,0)</f>
        <v>錦城学園</v>
      </c>
    </row>
    <row r="835" spans="1:14" x14ac:dyDescent="0.2">
      <c r="A835" s="52">
        <f t="shared" si="56"/>
        <v>17192</v>
      </c>
      <c r="B835" s="52">
        <f t="shared" si="57"/>
        <v>1</v>
      </c>
      <c r="C835" s="57">
        <f t="shared" si="58"/>
        <v>71</v>
      </c>
      <c r="D835" s="57">
        <v>17192</v>
      </c>
      <c r="E835" s="57" t="s">
        <v>452</v>
      </c>
      <c r="F835" s="57" t="s">
        <v>4356</v>
      </c>
      <c r="G835" s="58" t="s">
        <v>1783</v>
      </c>
      <c r="H835" s="58" t="s">
        <v>4357</v>
      </c>
      <c r="I835" s="58" t="s">
        <v>1784</v>
      </c>
      <c r="J835" s="58" t="s">
        <v>4358</v>
      </c>
      <c r="K835" s="57" t="s">
        <v>292</v>
      </c>
      <c r="L835" s="57" t="s">
        <v>189</v>
      </c>
      <c r="M835" s="59">
        <v>1</v>
      </c>
      <c r="N835" s="57" t="str">
        <f t="shared" si="59"/>
        <v>錦城学園</v>
      </c>
    </row>
    <row r="836" spans="1:14" x14ac:dyDescent="0.2">
      <c r="A836" s="52">
        <f t="shared" si="56"/>
        <v>17193</v>
      </c>
      <c r="B836" s="52">
        <f t="shared" si="57"/>
        <v>1</v>
      </c>
      <c r="C836" s="57">
        <f t="shared" si="58"/>
        <v>71</v>
      </c>
      <c r="D836" s="57">
        <v>17193</v>
      </c>
      <c r="E836" s="57" t="s">
        <v>720</v>
      </c>
      <c r="F836" s="57" t="s">
        <v>4359</v>
      </c>
      <c r="G836" s="58" t="s">
        <v>1350</v>
      </c>
      <c r="H836" s="58" t="s">
        <v>1187</v>
      </c>
      <c r="I836" s="58" t="s">
        <v>4360</v>
      </c>
      <c r="J836" s="58" t="s">
        <v>1189</v>
      </c>
      <c r="K836" s="57" t="s">
        <v>292</v>
      </c>
      <c r="L836" s="57" t="s">
        <v>189</v>
      </c>
      <c r="M836" s="59">
        <v>1</v>
      </c>
      <c r="N836" s="57" t="str">
        <f t="shared" si="59"/>
        <v>錦城学園</v>
      </c>
    </row>
    <row r="837" spans="1:14" x14ac:dyDescent="0.2">
      <c r="A837" s="52">
        <f t="shared" si="56"/>
        <v>17219</v>
      </c>
      <c r="B837" s="52">
        <f t="shared" si="57"/>
        <v>1</v>
      </c>
      <c r="C837" s="57">
        <f t="shared" si="58"/>
        <v>72</v>
      </c>
      <c r="D837" s="57">
        <v>17219</v>
      </c>
      <c r="E837" s="57" t="s">
        <v>46</v>
      </c>
      <c r="F837" s="57" t="s">
        <v>968</v>
      </c>
      <c r="G837" s="58" t="s">
        <v>1440</v>
      </c>
      <c r="H837" s="58" t="s">
        <v>1487</v>
      </c>
      <c r="I837" s="58" t="s">
        <v>1441</v>
      </c>
      <c r="J837" s="58" t="s">
        <v>1576</v>
      </c>
      <c r="K837" s="57" t="s">
        <v>291</v>
      </c>
      <c r="L837" s="57" t="s">
        <v>1044</v>
      </c>
      <c r="M837" s="59">
        <v>3</v>
      </c>
      <c r="N837" s="57" t="str">
        <f t="shared" si="59"/>
        <v>暁星</v>
      </c>
    </row>
    <row r="838" spans="1:14" x14ac:dyDescent="0.2">
      <c r="A838" s="52">
        <f t="shared" si="56"/>
        <v>17220</v>
      </c>
      <c r="B838" s="52">
        <f t="shared" si="57"/>
        <v>1</v>
      </c>
      <c r="C838" s="57">
        <f t="shared" si="58"/>
        <v>72</v>
      </c>
      <c r="D838" s="57">
        <v>17220</v>
      </c>
      <c r="E838" s="57" t="s">
        <v>71</v>
      </c>
      <c r="F838" s="57" t="s">
        <v>969</v>
      </c>
      <c r="G838" s="58" t="s">
        <v>2830</v>
      </c>
      <c r="H838" s="58" t="s">
        <v>3184</v>
      </c>
      <c r="I838" s="58" t="s">
        <v>2831</v>
      </c>
      <c r="J838" s="58" t="s">
        <v>3185</v>
      </c>
      <c r="K838" s="57" t="s">
        <v>291</v>
      </c>
      <c r="L838" s="57" t="s">
        <v>1044</v>
      </c>
      <c r="M838" s="59">
        <v>3</v>
      </c>
      <c r="N838" s="57" t="str">
        <f t="shared" si="59"/>
        <v>暁星</v>
      </c>
    </row>
    <row r="839" spans="1:14" x14ac:dyDescent="0.2">
      <c r="A839" s="52">
        <f t="shared" si="56"/>
        <v>17221</v>
      </c>
      <c r="B839" s="52">
        <f t="shared" si="57"/>
        <v>1</v>
      </c>
      <c r="C839" s="57">
        <f t="shared" si="58"/>
        <v>72</v>
      </c>
      <c r="D839" s="57">
        <v>17221</v>
      </c>
      <c r="E839" s="57" t="s">
        <v>613</v>
      </c>
      <c r="F839" s="57" t="s">
        <v>597</v>
      </c>
      <c r="G839" s="58" t="s">
        <v>3186</v>
      </c>
      <c r="H839" s="58" t="s">
        <v>2056</v>
      </c>
      <c r="I839" s="58" t="s">
        <v>3187</v>
      </c>
      <c r="J839" s="58" t="s">
        <v>2057</v>
      </c>
      <c r="K839" s="57" t="s">
        <v>291</v>
      </c>
      <c r="L839" s="57" t="s">
        <v>1044</v>
      </c>
      <c r="M839" s="59">
        <v>3</v>
      </c>
      <c r="N839" s="57" t="str">
        <f t="shared" si="59"/>
        <v>暁星</v>
      </c>
    </row>
    <row r="840" spans="1:14" x14ac:dyDescent="0.2">
      <c r="A840" s="52">
        <f t="shared" si="56"/>
        <v>17234</v>
      </c>
      <c r="B840" s="52">
        <f t="shared" si="57"/>
        <v>1</v>
      </c>
      <c r="C840" s="57">
        <f t="shared" si="58"/>
        <v>72</v>
      </c>
      <c r="D840" s="57">
        <v>17234</v>
      </c>
      <c r="E840" s="57" t="s">
        <v>47</v>
      </c>
      <c r="F840" s="57" t="s">
        <v>3485</v>
      </c>
      <c r="G840" s="58" t="s">
        <v>1102</v>
      </c>
      <c r="H840" s="58" t="s">
        <v>1329</v>
      </c>
      <c r="I840" s="58" t="s">
        <v>1104</v>
      </c>
      <c r="J840" s="58" t="s">
        <v>1331</v>
      </c>
      <c r="K840" s="57" t="s">
        <v>291</v>
      </c>
      <c r="L840" s="57" t="s">
        <v>188</v>
      </c>
      <c r="M840" s="59">
        <v>2</v>
      </c>
      <c r="N840" s="57" t="str">
        <f t="shared" si="59"/>
        <v>暁星</v>
      </c>
    </row>
    <row r="841" spans="1:14" x14ac:dyDescent="0.2">
      <c r="A841" s="52">
        <f t="shared" si="56"/>
        <v>17237</v>
      </c>
      <c r="B841" s="52">
        <f t="shared" si="57"/>
        <v>1</v>
      </c>
      <c r="C841" s="57">
        <f t="shared" si="58"/>
        <v>72</v>
      </c>
      <c r="D841" s="57">
        <v>17237</v>
      </c>
      <c r="E841" s="57" t="s">
        <v>3188</v>
      </c>
      <c r="F841" s="57" t="s">
        <v>466</v>
      </c>
      <c r="G841" s="58" t="s">
        <v>3189</v>
      </c>
      <c r="H841" s="58" t="s">
        <v>1136</v>
      </c>
      <c r="I841" s="58" t="s">
        <v>3190</v>
      </c>
      <c r="J841" s="58" t="s">
        <v>1599</v>
      </c>
      <c r="K841" s="57" t="s">
        <v>291</v>
      </c>
      <c r="L841" s="57" t="s">
        <v>188</v>
      </c>
      <c r="M841" s="59">
        <v>2</v>
      </c>
      <c r="N841" s="57" t="str">
        <f t="shared" si="59"/>
        <v>暁星</v>
      </c>
    </row>
    <row r="842" spans="1:14" x14ac:dyDescent="0.2">
      <c r="A842" s="52">
        <f t="shared" si="56"/>
        <v>17239</v>
      </c>
      <c r="B842" s="52">
        <f t="shared" si="57"/>
        <v>1</v>
      </c>
      <c r="C842" s="57">
        <f t="shared" si="58"/>
        <v>72</v>
      </c>
      <c r="D842" s="57">
        <v>17239</v>
      </c>
      <c r="E842" s="57" t="s">
        <v>51</v>
      </c>
      <c r="F842" s="57" t="s">
        <v>2325</v>
      </c>
      <c r="G842" s="58" t="s">
        <v>1318</v>
      </c>
      <c r="H842" s="58" t="s">
        <v>1931</v>
      </c>
      <c r="I842" s="58" t="s">
        <v>1319</v>
      </c>
      <c r="J842" s="58" t="s">
        <v>1932</v>
      </c>
      <c r="K842" s="57" t="s">
        <v>291</v>
      </c>
      <c r="L842" s="57" t="s">
        <v>189</v>
      </c>
      <c r="M842" s="59">
        <v>2</v>
      </c>
      <c r="N842" s="57" t="str">
        <f t="shared" si="59"/>
        <v>暁星</v>
      </c>
    </row>
    <row r="843" spans="1:14" x14ac:dyDescent="0.2">
      <c r="A843" s="52">
        <f t="shared" si="56"/>
        <v>17240</v>
      </c>
      <c r="B843" s="52">
        <f t="shared" si="57"/>
        <v>1</v>
      </c>
      <c r="C843" s="57">
        <f t="shared" si="58"/>
        <v>72</v>
      </c>
      <c r="D843" s="57">
        <v>17240</v>
      </c>
      <c r="E843" s="57" t="s">
        <v>3191</v>
      </c>
      <c r="F843" s="57" t="s">
        <v>628</v>
      </c>
      <c r="G843" s="58" t="s">
        <v>3192</v>
      </c>
      <c r="H843" s="58" t="s">
        <v>1282</v>
      </c>
      <c r="I843" s="58" t="s">
        <v>3193</v>
      </c>
      <c r="J843" s="58" t="s">
        <v>1284</v>
      </c>
      <c r="K843" s="57" t="s">
        <v>291</v>
      </c>
      <c r="L843" s="57" t="s">
        <v>188</v>
      </c>
      <c r="M843" s="59">
        <v>2</v>
      </c>
      <c r="N843" s="57" t="str">
        <f t="shared" si="59"/>
        <v>暁星</v>
      </c>
    </row>
    <row r="844" spans="1:14" x14ac:dyDescent="0.2">
      <c r="A844" s="52">
        <f t="shared" si="56"/>
        <v>17241</v>
      </c>
      <c r="B844" s="52">
        <f t="shared" si="57"/>
        <v>1</v>
      </c>
      <c r="C844" s="57">
        <f t="shared" si="58"/>
        <v>72</v>
      </c>
      <c r="D844" s="57">
        <v>17241</v>
      </c>
      <c r="E844" s="57" t="s">
        <v>620</v>
      </c>
      <c r="F844" s="57" t="s">
        <v>3194</v>
      </c>
      <c r="G844" s="58" t="s">
        <v>1952</v>
      </c>
      <c r="H844" s="58" t="s">
        <v>1703</v>
      </c>
      <c r="I844" s="58" t="s">
        <v>1953</v>
      </c>
      <c r="J844" s="58" t="s">
        <v>1704</v>
      </c>
      <c r="K844" s="57" t="s">
        <v>291</v>
      </c>
      <c r="L844" s="57" t="s">
        <v>188</v>
      </c>
      <c r="M844" s="59">
        <v>2</v>
      </c>
      <c r="N844" s="57" t="str">
        <f t="shared" si="59"/>
        <v>暁星</v>
      </c>
    </row>
    <row r="845" spans="1:14" x14ac:dyDescent="0.2">
      <c r="A845" s="52">
        <f t="shared" si="56"/>
        <v>17641</v>
      </c>
      <c r="B845" s="52">
        <f t="shared" si="57"/>
        <v>1</v>
      </c>
      <c r="C845" s="57">
        <f t="shared" si="58"/>
        <v>76</v>
      </c>
      <c r="D845" s="57">
        <v>17641</v>
      </c>
      <c r="E845" s="57" t="s">
        <v>22</v>
      </c>
      <c r="F845" s="57" t="s">
        <v>3196</v>
      </c>
      <c r="G845" s="58" t="s">
        <v>1085</v>
      </c>
      <c r="H845" s="58" t="s">
        <v>3197</v>
      </c>
      <c r="I845" s="58" t="s">
        <v>1625</v>
      </c>
      <c r="J845" s="58" t="s">
        <v>3198</v>
      </c>
      <c r="K845" s="57" t="s">
        <v>291</v>
      </c>
      <c r="L845" s="57" t="s">
        <v>188</v>
      </c>
      <c r="M845" s="59">
        <v>2</v>
      </c>
      <c r="N845" s="57" t="str">
        <f t="shared" si="59"/>
        <v>正則学園</v>
      </c>
    </row>
    <row r="846" spans="1:14" x14ac:dyDescent="0.2">
      <c r="A846" s="52">
        <f t="shared" si="56"/>
        <v>17643</v>
      </c>
      <c r="B846" s="52">
        <f t="shared" si="57"/>
        <v>1</v>
      </c>
      <c r="C846" s="57">
        <f t="shared" si="58"/>
        <v>76</v>
      </c>
      <c r="D846" s="57">
        <v>17643</v>
      </c>
      <c r="E846" s="57" t="s">
        <v>1067</v>
      </c>
      <c r="F846" s="57" t="s">
        <v>4361</v>
      </c>
      <c r="G846" s="58" t="s">
        <v>1069</v>
      </c>
      <c r="H846" s="58" t="s">
        <v>2449</v>
      </c>
      <c r="I846" s="58" t="s">
        <v>1071</v>
      </c>
      <c r="J846" s="58" t="s">
        <v>2450</v>
      </c>
      <c r="K846" s="57" t="s">
        <v>291</v>
      </c>
      <c r="L846" s="57" t="s">
        <v>188</v>
      </c>
      <c r="M846" s="59">
        <v>2</v>
      </c>
      <c r="N846" s="57" t="str">
        <f t="shared" si="59"/>
        <v>正則学園</v>
      </c>
    </row>
    <row r="847" spans="1:14" x14ac:dyDescent="0.2">
      <c r="A847" s="52">
        <f t="shared" si="56"/>
        <v>17644</v>
      </c>
      <c r="B847" s="52">
        <f t="shared" si="57"/>
        <v>1</v>
      </c>
      <c r="C847" s="57">
        <f t="shared" si="58"/>
        <v>76</v>
      </c>
      <c r="D847" s="57">
        <v>17644</v>
      </c>
      <c r="E847" s="57" t="s">
        <v>4362</v>
      </c>
      <c r="F847" s="57" t="s">
        <v>4363</v>
      </c>
      <c r="G847" s="58" t="s">
        <v>4364</v>
      </c>
      <c r="H847" s="58" t="s">
        <v>3708</v>
      </c>
      <c r="I847" s="58" t="s">
        <v>4365</v>
      </c>
      <c r="J847" s="58" t="s">
        <v>3709</v>
      </c>
      <c r="K847" s="57" t="s">
        <v>291</v>
      </c>
      <c r="L847" s="57" t="s">
        <v>188</v>
      </c>
      <c r="M847" s="59">
        <v>2</v>
      </c>
      <c r="N847" s="57" t="str">
        <f t="shared" si="59"/>
        <v>正則学園</v>
      </c>
    </row>
    <row r="848" spans="1:14" x14ac:dyDescent="0.2">
      <c r="A848" s="52">
        <f t="shared" si="56"/>
        <v>17645</v>
      </c>
      <c r="B848" s="52">
        <f t="shared" si="57"/>
        <v>1</v>
      </c>
      <c r="C848" s="57">
        <f t="shared" si="58"/>
        <v>76</v>
      </c>
      <c r="D848" s="57">
        <v>17645</v>
      </c>
      <c r="E848" s="57" t="s">
        <v>4366</v>
      </c>
      <c r="F848" s="57" t="s">
        <v>4367</v>
      </c>
      <c r="G848" s="58" t="s">
        <v>4368</v>
      </c>
      <c r="H848" s="58" t="s">
        <v>4369</v>
      </c>
      <c r="I848" s="58" t="s">
        <v>4370</v>
      </c>
      <c r="J848" s="58" t="s">
        <v>4371</v>
      </c>
      <c r="K848" s="57" t="s">
        <v>291</v>
      </c>
      <c r="L848" s="57" t="s">
        <v>188</v>
      </c>
      <c r="M848" s="59">
        <v>2</v>
      </c>
      <c r="N848" s="57" t="str">
        <f t="shared" si="59"/>
        <v>正則学園</v>
      </c>
    </row>
    <row r="849" spans="1:14" x14ac:dyDescent="0.2">
      <c r="A849" s="52">
        <f t="shared" si="56"/>
        <v>17901</v>
      </c>
      <c r="B849" s="52">
        <f t="shared" si="57"/>
        <v>1</v>
      </c>
      <c r="C849" s="57">
        <f t="shared" si="58"/>
        <v>79</v>
      </c>
      <c r="D849" s="57">
        <v>17901</v>
      </c>
      <c r="E849" s="57" t="s">
        <v>3199</v>
      </c>
      <c r="F849" s="57" t="s">
        <v>3200</v>
      </c>
      <c r="G849" s="58" t="s">
        <v>3201</v>
      </c>
      <c r="H849" s="58" t="s">
        <v>1024</v>
      </c>
      <c r="I849" s="58" t="s">
        <v>3202</v>
      </c>
      <c r="J849" s="58" t="s">
        <v>1043</v>
      </c>
      <c r="K849" s="57" t="s">
        <v>291</v>
      </c>
      <c r="L849" s="57" t="s">
        <v>188</v>
      </c>
      <c r="M849" s="59">
        <v>2</v>
      </c>
      <c r="N849" s="57" t="str">
        <f t="shared" si="59"/>
        <v>東洋</v>
      </c>
    </row>
    <row r="850" spans="1:14" x14ac:dyDescent="0.2">
      <c r="A850" s="52">
        <f t="shared" si="56"/>
        <v>17902</v>
      </c>
      <c r="B850" s="52">
        <f t="shared" si="57"/>
        <v>1</v>
      </c>
      <c r="C850" s="57">
        <f t="shared" si="58"/>
        <v>79</v>
      </c>
      <c r="D850" s="57">
        <v>17902</v>
      </c>
      <c r="E850" s="57" t="s">
        <v>399</v>
      </c>
      <c r="F850" s="57" t="s">
        <v>3203</v>
      </c>
      <c r="G850" s="58" t="s">
        <v>1532</v>
      </c>
      <c r="H850" s="58" t="s">
        <v>1045</v>
      </c>
      <c r="I850" s="58" t="s">
        <v>1533</v>
      </c>
      <c r="J850" s="58" t="s">
        <v>1297</v>
      </c>
      <c r="K850" s="57" t="s">
        <v>291</v>
      </c>
      <c r="L850" s="57" t="s">
        <v>189</v>
      </c>
      <c r="M850" s="59">
        <v>2</v>
      </c>
      <c r="N850" s="57" t="str">
        <f t="shared" si="59"/>
        <v>東洋</v>
      </c>
    </row>
    <row r="851" spans="1:14" x14ac:dyDescent="0.2">
      <c r="A851" s="52">
        <f t="shared" si="56"/>
        <v>17903</v>
      </c>
      <c r="B851" s="52">
        <f t="shared" si="57"/>
        <v>1</v>
      </c>
      <c r="C851" s="57">
        <f t="shared" si="58"/>
        <v>79</v>
      </c>
      <c r="D851" s="57">
        <v>17903</v>
      </c>
      <c r="E851" s="57" t="s">
        <v>3204</v>
      </c>
      <c r="F851" s="57" t="s">
        <v>907</v>
      </c>
      <c r="G851" s="58" t="s">
        <v>3205</v>
      </c>
      <c r="H851" s="58" t="s">
        <v>2646</v>
      </c>
      <c r="I851" s="58" t="s">
        <v>3206</v>
      </c>
      <c r="J851" s="58" t="s">
        <v>3207</v>
      </c>
      <c r="K851" s="57" t="s">
        <v>291</v>
      </c>
      <c r="L851" s="57" t="s">
        <v>189</v>
      </c>
      <c r="M851" s="59">
        <v>2</v>
      </c>
      <c r="N851" s="57" t="str">
        <f t="shared" si="59"/>
        <v>東洋</v>
      </c>
    </row>
    <row r="852" spans="1:14" x14ac:dyDescent="0.2">
      <c r="A852" s="52">
        <f t="shared" si="56"/>
        <v>17904</v>
      </c>
      <c r="B852" s="52">
        <f t="shared" si="57"/>
        <v>1</v>
      </c>
      <c r="C852" s="57">
        <f t="shared" si="58"/>
        <v>79</v>
      </c>
      <c r="D852" s="57">
        <v>17904</v>
      </c>
      <c r="E852" s="57" t="s">
        <v>3208</v>
      </c>
      <c r="F852" s="57" t="s">
        <v>58</v>
      </c>
      <c r="G852" s="58" t="s">
        <v>3195</v>
      </c>
      <c r="H852" s="58" t="s">
        <v>1038</v>
      </c>
      <c r="I852" s="58" t="s">
        <v>3209</v>
      </c>
      <c r="J852" s="58" t="s">
        <v>1039</v>
      </c>
      <c r="K852" s="57" t="s">
        <v>291</v>
      </c>
      <c r="L852" s="57" t="s">
        <v>188</v>
      </c>
      <c r="M852" s="59">
        <v>2</v>
      </c>
      <c r="N852" s="57" t="str">
        <f t="shared" si="59"/>
        <v>東洋</v>
      </c>
    </row>
    <row r="853" spans="1:14" x14ac:dyDescent="0.2">
      <c r="A853" s="52">
        <f t="shared" si="56"/>
        <v>17905</v>
      </c>
      <c r="B853" s="52">
        <f t="shared" si="57"/>
        <v>1</v>
      </c>
      <c r="C853" s="57">
        <f t="shared" si="58"/>
        <v>79</v>
      </c>
      <c r="D853" s="57">
        <v>17905</v>
      </c>
      <c r="E853" s="57" t="s">
        <v>59</v>
      </c>
      <c r="F853" s="57" t="s">
        <v>3210</v>
      </c>
      <c r="G853" s="58" t="s">
        <v>3211</v>
      </c>
      <c r="H853" s="58" t="s">
        <v>3182</v>
      </c>
      <c r="I853" s="58" t="s">
        <v>3212</v>
      </c>
      <c r="J853" s="58" t="s">
        <v>3183</v>
      </c>
      <c r="K853" s="57" t="s">
        <v>291</v>
      </c>
      <c r="L853" s="57" t="s">
        <v>188</v>
      </c>
      <c r="M853" s="59">
        <v>2</v>
      </c>
      <c r="N853" s="57" t="str">
        <f t="shared" si="59"/>
        <v>東洋</v>
      </c>
    </row>
    <row r="854" spans="1:14" x14ac:dyDescent="0.2">
      <c r="A854" s="52">
        <f t="shared" si="56"/>
        <v>17907</v>
      </c>
      <c r="B854" s="52">
        <f t="shared" si="57"/>
        <v>1</v>
      </c>
      <c r="C854" s="57">
        <f t="shared" si="58"/>
        <v>79</v>
      </c>
      <c r="D854" s="57">
        <v>17907</v>
      </c>
      <c r="E854" s="57" t="s">
        <v>22</v>
      </c>
      <c r="F854" s="57" t="s">
        <v>3213</v>
      </c>
      <c r="G854" s="58" t="s">
        <v>1085</v>
      </c>
      <c r="H854" s="58" t="s">
        <v>2114</v>
      </c>
      <c r="I854" s="58" t="s">
        <v>3214</v>
      </c>
      <c r="J854" s="58" t="s">
        <v>2115</v>
      </c>
      <c r="K854" s="57" t="s">
        <v>291</v>
      </c>
      <c r="L854" s="57" t="s">
        <v>188</v>
      </c>
      <c r="M854" s="59">
        <v>2</v>
      </c>
      <c r="N854" s="57" t="str">
        <f t="shared" si="59"/>
        <v>東洋</v>
      </c>
    </row>
    <row r="855" spans="1:14" x14ac:dyDescent="0.2">
      <c r="A855" s="52">
        <f t="shared" si="56"/>
        <v>17908</v>
      </c>
      <c r="B855" s="52">
        <f t="shared" si="57"/>
        <v>1</v>
      </c>
      <c r="C855" s="57">
        <f t="shared" si="58"/>
        <v>79</v>
      </c>
      <c r="D855" s="57">
        <v>17908</v>
      </c>
      <c r="E855" s="57" t="s">
        <v>3215</v>
      </c>
      <c r="F855" s="57" t="s">
        <v>3216</v>
      </c>
      <c r="G855" s="58" t="s">
        <v>3217</v>
      </c>
      <c r="H855" s="58" t="s">
        <v>2056</v>
      </c>
      <c r="I855" s="58" t="s">
        <v>3218</v>
      </c>
      <c r="J855" s="58" t="s">
        <v>2057</v>
      </c>
      <c r="K855" s="57" t="s">
        <v>291</v>
      </c>
      <c r="L855" s="57" t="s">
        <v>189</v>
      </c>
      <c r="M855" s="59">
        <v>2</v>
      </c>
      <c r="N855" s="57" t="str">
        <f t="shared" si="59"/>
        <v>東洋</v>
      </c>
    </row>
    <row r="856" spans="1:14" x14ac:dyDescent="0.2">
      <c r="A856" s="52">
        <f t="shared" si="56"/>
        <v>17952</v>
      </c>
      <c r="B856" s="52">
        <f t="shared" si="57"/>
        <v>1</v>
      </c>
      <c r="C856" s="57">
        <f t="shared" si="58"/>
        <v>79</v>
      </c>
      <c r="D856" s="57">
        <v>17952</v>
      </c>
      <c r="E856" s="57" t="s">
        <v>971</v>
      </c>
      <c r="F856" s="57" t="s">
        <v>972</v>
      </c>
      <c r="G856" s="58" t="s">
        <v>3221</v>
      </c>
      <c r="H856" s="58" t="s">
        <v>2120</v>
      </c>
      <c r="I856" s="58" t="s">
        <v>3222</v>
      </c>
      <c r="J856" s="58" t="s">
        <v>3223</v>
      </c>
      <c r="K856" s="57" t="s">
        <v>291</v>
      </c>
      <c r="L856" s="57" t="s">
        <v>1044</v>
      </c>
      <c r="M856" s="59">
        <v>3</v>
      </c>
      <c r="N856" s="57" t="str">
        <f t="shared" si="59"/>
        <v>東洋</v>
      </c>
    </row>
    <row r="857" spans="1:14" x14ac:dyDescent="0.2">
      <c r="A857" s="52">
        <f t="shared" si="56"/>
        <v>17955</v>
      </c>
      <c r="B857" s="52">
        <f t="shared" si="57"/>
        <v>1</v>
      </c>
      <c r="C857" s="57">
        <f t="shared" si="58"/>
        <v>79</v>
      </c>
      <c r="D857" s="57">
        <v>17955</v>
      </c>
      <c r="E857" s="57" t="s">
        <v>45</v>
      </c>
      <c r="F857" s="57" t="s">
        <v>973</v>
      </c>
      <c r="G857" s="58" t="s">
        <v>1199</v>
      </c>
      <c r="H857" s="58" t="s">
        <v>3219</v>
      </c>
      <c r="I857" s="58" t="s">
        <v>1201</v>
      </c>
      <c r="J857" s="58" t="s">
        <v>3220</v>
      </c>
      <c r="K857" s="57" t="s">
        <v>291</v>
      </c>
      <c r="L857" s="57" t="s">
        <v>1044</v>
      </c>
      <c r="M857" s="59">
        <v>3</v>
      </c>
      <c r="N857" s="57" t="str">
        <f t="shared" si="59"/>
        <v>東洋</v>
      </c>
    </row>
    <row r="858" spans="1:14" x14ac:dyDescent="0.2">
      <c r="A858" s="52">
        <f t="shared" si="56"/>
        <v>17961</v>
      </c>
      <c r="B858" s="52">
        <f t="shared" si="57"/>
        <v>1</v>
      </c>
      <c r="C858" s="57">
        <f t="shared" si="58"/>
        <v>79</v>
      </c>
      <c r="D858" s="57">
        <v>17961</v>
      </c>
      <c r="E858" s="57" t="s">
        <v>3224</v>
      </c>
      <c r="F858" s="57" t="s">
        <v>3225</v>
      </c>
      <c r="G858" s="58" t="s">
        <v>3226</v>
      </c>
      <c r="H858" s="58" t="s">
        <v>2599</v>
      </c>
      <c r="I858" s="58" t="s">
        <v>3227</v>
      </c>
      <c r="J858" s="58" t="s">
        <v>2600</v>
      </c>
      <c r="K858" s="57" t="s">
        <v>292</v>
      </c>
      <c r="L858" s="57" t="s">
        <v>188</v>
      </c>
      <c r="M858" s="59">
        <v>2</v>
      </c>
      <c r="N858" s="57" t="str">
        <f t="shared" si="59"/>
        <v>東洋</v>
      </c>
    </row>
    <row r="859" spans="1:14" x14ac:dyDescent="0.2">
      <c r="A859" s="52">
        <f t="shared" si="56"/>
        <v>17962</v>
      </c>
      <c r="B859" s="52">
        <f t="shared" si="57"/>
        <v>1</v>
      </c>
      <c r="C859" s="57">
        <f t="shared" si="58"/>
        <v>79</v>
      </c>
      <c r="D859" s="57">
        <v>17962</v>
      </c>
      <c r="E859" s="57" t="s">
        <v>361</v>
      </c>
      <c r="F859" s="57" t="s">
        <v>3228</v>
      </c>
      <c r="G859" s="58" t="s">
        <v>1609</v>
      </c>
      <c r="H859" s="58" t="s">
        <v>619</v>
      </c>
      <c r="I859" s="58" t="s">
        <v>1611</v>
      </c>
      <c r="J859" s="58" t="s">
        <v>1231</v>
      </c>
      <c r="K859" s="57" t="s">
        <v>292</v>
      </c>
      <c r="L859" s="57" t="s">
        <v>188</v>
      </c>
      <c r="M859" s="59">
        <v>2</v>
      </c>
      <c r="N859" s="57" t="str">
        <f t="shared" si="59"/>
        <v>東洋</v>
      </c>
    </row>
    <row r="860" spans="1:14" x14ac:dyDescent="0.2">
      <c r="A860" s="52">
        <f t="shared" si="56"/>
        <v>18001</v>
      </c>
      <c r="B860" s="52">
        <f t="shared" si="57"/>
        <v>1</v>
      </c>
      <c r="C860" s="57">
        <f t="shared" si="58"/>
        <v>80</v>
      </c>
      <c r="D860" s="57">
        <v>18001</v>
      </c>
      <c r="E860" s="57" t="s">
        <v>651</v>
      </c>
      <c r="F860" s="57" t="s">
        <v>883</v>
      </c>
      <c r="G860" s="58" t="s">
        <v>2233</v>
      </c>
      <c r="H860" s="58" t="s">
        <v>3229</v>
      </c>
      <c r="I860" s="58" t="s">
        <v>2234</v>
      </c>
      <c r="J860" s="58" t="s">
        <v>3230</v>
      </c>
      <c r="K860" s="57" t="s">
        <v>291</v>
      </c>
      <c r="L860" s="57" t="s">
        <v>1044</v>
      </c>
      <c r="M860" s="59">
        <v>3</v>
      </c>
      <c r="N860" s="57" t="str">
        <f t="shared" si="59"/>
        <v>二松學舍大附</v>
      </c>
    </row>
    <row r="861" spans="1:14" x14ac:dyDescent="0.2">
      <c r="A861" s="52">
        <f t="shared" si="56"/>
        <v>18002</v>
      </c>
      <c r="B861" s="52">
        <f t="shared" si="57"/>
        <v>1</v>
      </c>
      <c r="C861" s="57">
        <f t="shared" si="58"/>
        <v>80</v>
      </c>
      <c r="D861" s="57">
        <v>18002</v>
      </c>
      <c r="E861" s="57" t="s">
        <v>30</v>
      </c>
      <c r="F861" s="57" t="s">
        <v>974</v>
      </c>
      <c r="G861" s="58" t="s">
        <v>1096</v>
      </c>
      <c r="H861" s="58" t="s">
        <v>3021</v>
      </c>
      <c r="I861" s="58" t="s">
        <v>1097</v>
      </c>
      <c r="J861" s="58" t="s">
        <v>3022</v>
      </c>
      <c r="K861" s="57" t="s">
        <v>291</v>
      </c>
      <c r="L861" s="57" t="s">
        <v>1044</v>
      </c>
      <c r="M861" s="59">
        <v>3</v>
      </c>
      <c r="N861" s="57" t="str">
        <f t="shared" si="59"/>
        <v>二松學舍大附</v>
      </c>
    </row>
    <row r="862" spans="1:14" x14ac:dyDescent="0.2">
      <c r="A862" s="52">
        <f t="shared" si="56"/>
        <v>18003</v>
      </c>
      <c r="B862" s="52">
        <f t="shared" si="57"/>
        <v>1</v>
      </c>
      <c r="C862" s="57">
        <f t="shared" si="58"/>
        <v>80</v>
      </c>
      <c r="D862" s="57">
        <v>18003</v>
      </c>
      <c r="E862" s="57" t="s">
        <v>975</v>
      </c>
      <c r="F862" s="57" t="s">
        <v>976</v>
      </c>
      <c r="G862" s="58" t="s">
        <v>3231</v>
      </c>
      <c r="H862" s="58" t="s">
        <v>1232</v>
      </c>
      <c r="I862" s="58" t="s">
        <v>3232</v>
      </c>
      <c r="J862" s="58" t="s">
        <v>1233</v>
      </c>
      <c r="K862" s="57" t="s">
        <v>291</v>
      </c>
      <c r="L862" s="57" t="s">
        <v>1044</v>
      </c>
      <c r="M862" s="59">
        <v>3</v>
      </c>
      <c r="N862" s="57" t="str">
        <f t="shared" si="59"/>
        <v>二松學舍大附</v>
      </c>
    </row>
    <row r="863" spans="1:14" x14ac:dyDescent="0.2">
      <c r="A863" s="52">
        <f t="shared" si="56"/>
        <v>18004</v>
      </c>
      <c r="B863" s="52">
        <f t="shared" si="57"/>
        <v>1</v>
      </c>
      <c r="C863" s="57">
        <f t="shared" si="58"/>
        <v>80</v>
      </c>
      <c r="D863" s="57">
        <v>18004</v>
      </c>
      <c r="E863" s="57" t="s">
        <v>605</v>
      </c>
      <c r="F863" s="57" t="s">
        <v>358</v>
      </c>
      <c r="G863" s="58" t="s">
        <v>2027</v>
      </c>
      <c r="H863" s="58" t="s">
        <v>1921</v>
      </c>
      <c r="I863" s="58" t="s">
        <v>2028</v>
      </c>
      <c r="J863" s="58" t="s">
        <v>1922</v>
      </c>
      <c r="K863" s="57" t="s">
        <v>291</v>
      </c>
      <c r="L863" s="57" t="s">
        <v>1044</v>
      </c>
      <c r="M863" s="59">
        <v>3</v>
      </c>
      <c r="N863" s="57" t="str">
        <f t="shared" si="59"/>
        <v>二松學舍大附</v>
      </c>
    </row>
    <row r="864" spans="1:14" x14ac:dyDescent="0.2">
      <c r="A864" s="52">
        <f t="shared" si="56"/>
        <v>18005</v>
      </c>
      <c r="B864" s="52">
        <f t="shared" si="57"/>
        <v>1</v>
      </c>
      <c r="C864" s="57">
        <f t="shared" si="58"/>
        <v>80</v>
      </c>
      <c r="D864" s="57">
        <v>18005</v>
      </c>
      <c r="E864" s="57" t="s">
        <v>977</v>
      </c>
      <c r="F864" s="57" t="s">
        <v>978</v>
      </c>
      <c r="G864" s="58" t="s">
        <v>3233</v>
      </c>
      <c r="H864" s="58" t="s">
        <v>3234</v>
      </c>
      <c r="I864" s="58" t="s">
        <v>3235</v>
      </c>
      <c r="J864" s="58" t="s">
        <v>3236</v>
      </c>
      <c r="K864" s="57" t="s">
        <v>291</v>
      </c>
      <c r="L864" s="57" t="s">
        <v>1044</v>
      </c>
      <c r="M864" s="59">
        <v>3</v>
      </c>
      <c r="N864" s="57" t="str">
        <f t="shared" si="59"/>
        <v>二松學舍大附</v>
      </c>
    </row>
    <row r="865" spans="1:14" x14ac:dyDescent="0.2">
      <c r="A865" s="52">
        <f t="shared" si="56"/>
        <v>18006</v>
      </c>
      <c r="B865" s="52">
        <f t="shared" si="57"/>
        <v>1</v>
      </c>
      <c r="C865" s="57">
        <f t="shared" si="58"/>
        <v>80</v>
      </c>
      <c r="D865" s="57">
        <v>18006</v>
      </c>
      <c r="E865" s="57" t="s">
        <v>399</v>
      </c>
      <c r="F865" s="57" t="s">
        <v>672</v>
      </c>
      <c r="G865" s="58" t="s">
        <v>1532</v>
      </c>
      <c r="H865" s="58" t="s">
        <v>2449</v>
      </c>
      <c r="I865" s="58" t="s">
        <v>1533</v>
      </c>
      <c r="J865" s="58" t="s">
        <v>2450</v>
      </c>
      <c r="K865" s="57" t="s">
        <v>291</v>
      </c>
      <c r="L865" s="57" t="s">
        <v>188</v>
      </c>
      <c r="M865" s="59">
        <v>3</v>
      </c>
      <c r="N865" s="57" t="str">
        <f t="shared" si="59"/>
        <v>二松學舍大附</v>
      </c>
    </row>
    <row r="866" spans="1:14" x14ac:dyDescent="0.2">
      <c r="A866" s="52">
        <f t="shared" si="56"/>
        <v>18007</v>
      </c>
      <c r="B866" s="52">
        <f t="shared" si="57"/>
        <v>1</v>
      </c>
      <c r="C866" s="57">
        <f t="shared" si="58"/>
        <v>80</v>
      </c>
      <c r="D866" s="57">
        <v>18007</v>
      </c>
      <c r="E866" s="57" t="s">
        <v>42</v>
      </c>
      <c r="F866" s="57" t="s">
        <v>979</v>
      </c>
      <c r="G866" s="58" t="s">
        <v>1597</v>
      </c>
      <c r="H866" s="58" t="s">
        <v>1459</v>
      </c>
      <c r="I866" s="58" t="s">
        <v>1598</v>
      </c>
      <c r="J866" s="58" t="s">
        <v>1461</v>
      </c>
      <c r="K866" s="57" t="s">
        <v>291</v>
      </c>
      <c r="L866" s="57" t="s">
        <v>1044</v>
      </c>
      <c r="M866" s="59">
        <v>3</v>
      </c>
      <c r="N866" s="57" t="str">
        <f t="shared" si="59"/>
        <v>二松學舍大附</v>
      </c>
    </row>
    <row r="867" spans="1:14" x14ac:dyDescent="0.2">
      <c r="A867" s="52">
        <f t="shared" si="56"/>
        <v>18008</v>
      </c>
      <c r="B867" s="52">
        <f t="shared" si="57"/>
        <v>1</v>
      </c>
      <c r="C867" s="57">
        <f t="shared" si="58"/>
        <v>80</v>
      </c>
      <c r="D867" s="57">
        <v>18008</v>
      </c>
      <c r="E867" s="57" t="s">
        <v>980</v>
      </c>
      <c r="F867" s="57" t="s">
        <v>981</v>
      </c>
      <c r="G867" s="58" t="s">
        <v>3237</v>
      </c>
      <c r="H867" s="58" t="s">
        <v>2048</v>
      </c>
      <c r="I867" s="58" t="s">
        <v>3238</v>
      </c>
      <c r="J867" s="58" t="s">
        <v>2935</v>
      </c>
      <c r="K867" s="57" t="s">
        <v>291</v>
      </c>
      <c r="L867" s="57" t="s">
        <v>1044</v>
      </c>
      <c r="M867" s="59">
        <v>3</v>
      </c>
      <c r="N867" s="57" t="str">
        <f t="shared" si="59"/>
        <v>二松學舍大附</v>
      </c>
    </row>
    <row r="868" spans="1:14" x14ac:dyDescent="0.2">
      <c r="A868" s="52">
        <f t="shared" si="56"/>
        <v>18009</v>
      </c>
      <c r="B868" s="52">
        <f t="shared" si="57"/>
        <v>1</v>
      </c>
      <c r="C868" s="57">
        <f t="shared" si="58"/>
        <v>80</v>
      </c>
      <c r="D868" s="57">
        <v>18009</v>
      </c>
      <c r="E868" s="57" t="s">
        <v>122</v>
      </c>
      <c r="F868" s="57" t="s">
        <v>982</v>
      </c>
      <c r="G868" s="58" t="s">
        <v>3239</v>
      </c>
      <c r="H868" s="58" t="s">
        <v>2351</v>
      </c>
      <c r="I868" s="58" t="s">
        <v>3240</v>
      </c>
      <c r="J868" s="58" t="s">
        <v>2352</v>
      </c>
      <c r="K868" s="57" t="s">
        <v>291</v>
      </c>
      <c r="L868" s="57" t="s">
        <v>1044</v>
      </c>
      <c r="M868" s="59">
        <v>3</v>
      </c>
      <c r="N868" s="57" t="str">
        <f t="shared" si="59"/>
        <v>二松學舍大附</v>
      </c>
    </row>
    <row r="869" spans="1:14" x14ac:dyDescent="0.2">
      <c r="A869" s="52">
        <f t="shared" si="56"/>
        <v>18010</v>
      </c>
      <c r="B869" s="52">
        <f t="shared" si="57"/>
        <v>1</v>
      </c>
      <c r="C869" s="57">
        <f t="shared" si="58"/>
        <v>80</v>
      </c>
      <c r="D869" s="57">
        <v>18010</v>
      </c>
      <c r="E869" s="57" t="s">
        <v>39</v>
      </c>
      <c r="F869" s="57" t="s">
        <v>474</v>
      </c>
      <c r="G869" s="58" t="s">
        <v>1332</v>
      </c>
      <c r="H869" s="58" t="s">
        <v>1175</v>
      </c>
      <c r="I869" s="58" t="s">
        <v>1333</v>
      </c>
      <c r="J869" s="58" t="s">
        <v>1782</v>
      </c>
      <c r="K869" s="57" t="s">
        <v>291</v>
      </c>
      <c r="L869" s="57" t="s">
        <v>1044</v>
      </c>
      <c r="M869" s="59">
        <v>3</v>
      </c>
      <c r="N869" s="57" t="str">
        <f t="shared" si="59"/>
        <v>二松學舍大附</v>
      </c>
    </row>
    <row r="870" spans="1:14" x14ac:dyDescent="0.2">
      <c r="A870" s="52">
        <f t="shared" si="56"/>
        <v>18011</v>
      </c>
      <c r="B870" s="52">
        <f t="shared" si="57"/>
        <v>1</v>
      </c>
      <c r="C870" s="57">
        <f t="shared" si="58"/>
        <v>80</v>
      </c>
      <c r="D870" s="57">
        <v>18011</v>
      </c>
      <c r="E870" s="57" t="s">
        <v>60</v>
      </c>
      <c r="F870" s="57" t="s">
        <v>983</v>
      </c>
      <c r="G870" s="58" t="s">
        <v>1328</v>
      </c>
      <c r="H870" s="58" t="s">
        <v>1055</v>
      </c>
      <c r="I870" s="58" t="s">
        <v>1330</v>
      </c>
      <c r="J870" s="58" t="s">
        <v>1056</v>
      </c>
      <c r="K870" s="57" t="s">
        <v>291</v>
      </c>
      <c r="L870" s="57" t="s">
        <v>1044</v>
      </c>
      <c r="M870" s="59">
        <v>3</v>
      </c>
      <c r="N870" s="57" t="str">
        <f t="shared" si="59"/>
        <v>二松學舍大附</v>
      </c>
    </row>
    <row r="871" spans="1:14" x14ac:dyDescent="0.2">
      <c r="A871" s="52">
        <f t="shared" si="56"/>
        <v>18012</v>
      </c>
      <c r="B871" s="52">
        <f t="shared" si="57"/>
        <v>1</v>
      </c>
      <c r="C871" s="57">
        <f t="shared" si="58"/>
        <v>80</v>
      </c>
      <c r="D871" s="57">
        <v>18012</v>
      </c>
      <c r="E871" s="57" t="s">
        <v>3241</v>
      </c>
      <c r="F871" s="57" t="s">
        <v>3242</v>
      </c>
      <c r="G871" s="58" t="s">
        <v>3243</v>
      </c>
      <c r="H871" s="58" t="s">
        <v>1256</v>
      </c>
      <c r="I871" s="58" t="s">
        <v>3244</v>
      </c>
      <c r="J871" s="58" t="s">
        <v>1257</v>
      </c>
      <c r="K871" s="57" t="s">
        <v>291</v>
      </c>
      <c r="L871" s="57" t="s">
        <v>189</v>
      </c>
      <c r="M871" s="59">
        <v>2</v>
      </c>
      <c r="N871" s="57" t="str">
        <f t="shared" si="59"/>
        <v>二松學舍大附</v>
      </c>
    </row>
    <row r="872" spans="1:14" x14ac:dyDescent="0.2">
      <c r="A872" s="52">
        <f t="shared" si="56"/>
        <v>18049</v>
      </c>
      <c r="B872" s="52">
        <f t="shared" si="57"/>
        <v>1</v>
      </c>
      <c r="C872" s="57">
        <f t="shared" si="58"/>
        <v>80</v>
      </c>
      <c r="D872" s="57">
        <v>18049</v>
      </c>
      <c r="E872" s="57" t="s">
        <v>125</v>
      </c>
      <c r="F872" s="57" t="s">
        <v>444</v>
      </c>
      <c r="G872" s="58" t="s">
        <v>1158</v>
      </c>
      <c r="H872" s="58" t="s">
        <v>1200</v>
      </c>
      <c r="I872" s="58" t="s">
        <v>1159</v>
      </c>
      <c r="J872" s="58" t="s">
        <v>1202</v>
      </c>
      <c r="K872" s="57" t="s">
        <v>291</v>
      </c>
      <c r="L872" s="57" t="s">
        <v>188</v>
      </c>
      <c r="M872" s="59">
        <v>3</v>
      </c>
      <c r="N872" s="57" t="str">
        <f t="shared" si="59"/>
        <v>二松學舍大附</v>
      </c>
    </row>
    <row r="873" spans="1:14" x14ac:dyDescent="0.2">
      <c r="A873" s="52">
        <f t="shared" si="56"/>
        <v>18056</v>
      </c>
      <c r="B873" s="52">
        <f t="shared" si="57"/>
        <v>1</v>
      </c>
      <c r="C873" s="57">
        <f t="shared" si="58"/>
        <v>80</v>
      </c>
      <c r="D873" s="57">
        <v>18056</v>
      </c>
      <c r="E873" s="57" t="s">
        <v>439</v>
      </c>
      <c r="F873" s="57" t="s">
        <v>654</v>
      </c>
      <c r="G873" s="58" t="s">
        <v>1178</v>
      </c>
      <c r="H873" s="58" t="s">
        <v>1094</v>
      </c>
      <c r="I873" s="58" t="s">
        <v>1558</v>
      </c>
      <c r="J873" s="58" t="s">
        <v>1095</v>
      </c>
      <c r="K873" s="57" t="s">
        <v>292</v>
      </c>
      <c r="L873" s="57" t="s">
        <v>1044</v>
      </c>
      <c r="M873" s="59">
        <v>3</v>
      </c>
      <c r="N873" s="57" t="str">
        <f t="shared" si="59"/>
        <v>二松學舍大附</v>
      </c>
    </row>
    <row r="874" spans="1:14" x14ac:dyDescent="0.2">
      <c r="A874" s="52">
        <f t="shared" si="56"/>
        <v>18057</v>
      </c>
      <c r="B874" s="52">
        <f t="shared" si="57"/>
        <v>1</v>
      </c>
      <c r="C874" s="57">
        <f t="shared" si="58"/>
        <v>80</v>
      </c>
      <c r="D874" s="57">
        <v>18057</v>
      </c>
      <c r="E874" s="57" t="s">
        <v>984</v>
      </c>
      <c r="F874" s="57" t="s">
        <v>985</v>
      </c>
      <c r="G874" s="58" t="s">
        <v>3245</v>
      </c>
      <c r="H874" s="58" t="s">
        <v>3246</v>
      </c>
      <c r="I874" s="58" t="s">
        <v>3168</v>
      </c>
      <c r="J874" s="58" t="s">
        <v>3247</v>
      </c>
      <c r="K874" s="57" t="s">
        <v>292</v>
      </c>
      <c r="L874" s="57" t="s">
        <v>1044</v>
      </c>
      <c r="M874" s="59">
        <v>3</v>
      </c>
      <c r="N874" s="57" t="str">
        <f t="shared" si="59"/>
        <v>二松學舍大附</v>
      </c>
    </row>
    <row r="875" spans="1:14" x14ac:dyDescent="0.2">
      <c r="A875" s="52">
        <f t="shared" si="56"/>
        <v>18058</v>
      </c>
      <c r="B875" s="52">
        <f t="shared" si="57"/>
        <v>1</v>
      </c>
      <c r="C875" s="57">
        <f t="shared" si="58"/>
        <v>80</v>
      </c>
      <c r="D875" s="57">
        <v>18058</v>
      </c>
      <c r="E875" s="57" t="s">
        <v>986</v>
      </c>
      <c r="F875" s="57" t="s">
        <v>987</v>
      </c>
      <c r="G875" s="58" t="s">
        <v>3248</v>
      </c>
      <c r="H875" s="58" t="s">
        <v>3249</v>
      </c>
      <c r="I875" s="58" t="s">
        <v>3250</v>
      </c>
      <c r="J875" s="58" t="s">
        <v>3251</v>
      </c>
      <c r="K875" s="57" t="s">
        <v>292</v>
      </c>
      <c r="L875" s="57" t="s">
        <v>188</v>
      </c>
      <c r="M875" s="59">
        <v>3</v>
      </c>
      <c r="N875" s="57" t="str">
        <f t="shared" si="59"/>
        <v>二松學舍大附</v>
      </c>
    </row>
    <row r="876" spans="1:14" x14ac:dyDescent="0.2">
      <c r="A876" s="52">
        <f t="shared" si="56"/>
        <v>18059</v>
      </c>
      <c r="B876" s="52">
        <f t="shared" si="57"/>
        <v>1</v>
      </c>
      <c r="C876" s="57">
        <f t="shared" si="58"/>
        <v>80</v>
      </c>
      <c r="D876" s="57">
        <v>18059</v>
      </c>
      <c r="E876" s="57" t="s">
        <v>53</v>
      </c>
      <c r="F876" s="57" t="s">
        <v>988</v>
      </c>
      <c r="G876" s="58" t="s">
        <v>1254</v>
      </c>
      <c r="H876" s="58" t="s">
        <v>3252</v>
      </c>
      <c r="I876" s="58" t="s">
        <v>1255</v>
      </c>
      <c r="J876" s="58" t="s">
        <v>3253</v>
      </c>
      <c r="K876" s="57" t="s">
        <v>292</v>
      </c>
      <c r="L876" s="57" t="s">
        <v>1044</v>
      </c>
      <c r="M876" s="59">
        <v>3</v>
      </c>
      <c r="N876" s="57" t="str">
        <f t="shared" si="59"/>
        <v>二松學舍大附</v>
      </c>
    </row>
    <row r="877" spans="1:14" x14ac:dyDescent="0.2">
      <c r="A877" s="52">
        <f t="shared" si="56"/>
        <v>18060</v>
      </c>
      <c r="B877" s="52">
        <f t="shared" si="57"/>
        <v>1</v>
      </c>
      <c r="C877" s="57">
        <f t="shared" si="58"/>
        <v>80</v>
      </c>
      <c r="D877" s="57">
        <v>18060</v>
      </c>
      <c r="E877" s="57" t="s">
        <v>989</v>
      </c>
      <c r="F877" s="57" t="s">
        <v>990</v>
      </c>
      <c r="G877" s="58" t="s">
        <v>3254</v>
      </c>
      <c r="H877" s="58" t="s">
        <v>3255</v>
      </c>
      <c r="I877" s="58" t="s">
        <v>3256</v>
      </c>
      <c r="J877" s="58" t="s">
        <v>3257</v>
      </c>
      <c r="K877" s="57" t="s">
        <v>292</v>
      </c>
      <c r="L877" s="57" t="s">
        <v>1044</v>
      </c>
      <c r="M877" s="59">
        <v>3</v>
      </c>
      <c r="N877" s="57" t="str">
        <f t="shared" si="59"/>
        <v>二松學舍大附</v>
      </c>
    </row>
    <row r="878" spans="1:14" x14ac:dyDescent="0.2">
      <c r="A878" s="52">
        <f t="shared" si="56"/>
        <v>18061</v>
      </c>
      <c r="B878" s="52">
        <f t="shared" si="57"/>
        <v>1</v>
      </c>
      <c r="C878" s="57">
        <f t="shared" si="58"/>
        <v>80</v>
      </c>
      <c r="D878" s="57">
        <v>18061</v>
      </c>
      <c r="E878" s="57" t="s">
        <v>679</v>
      </c>
      <c r="F878" s="57" t="s">
        <v>991</v>
      </c>
      <c r="G878" s="58" t="s">
        <v>2786</v>
      </c>
      <c r="H878" s="58" t="s">
        <v>3258</v>
      </c>
      <c r="I878" s="58" t="s">
        <v>2787</v>
      </c>
      <c r="J878" s="58" t="s">
        <v>3259</v>
      </c>
      <c r="K878" s="57" t="s">
        <v>292</v>
      </c>
      <c r="L878" s="57" t="s">
        <v>1044</v>
      </c>
      <c r="M878" s="59">
        <v>3</v>
      </c>
      <c r="N878" s="57" t="str">
        <f t="shared" si="59"/>
        <v>二松學舍大附</v>
      </c>
    </row>
    <row r="879" spans="1:14" x14ac:dyDescent="0.2">
      <c r="A879" s="52">
        <f t="shared" si="56"/>
        <v>18471</v>
      </c>
      <c r="B879" s="52">
        <f t="shared" si="57"/>
        <v>1</v>
      </c>
      <c r="C879" s="57">
        <f t="shared" si="58"/>
        <v>84</v>
      </c>
      <c r="D879" s="57">
        <v>18471</v>
      </c>
      <c r="E879" s="57" t="s">
        <v>73</v>
      </c>
      <c r="F879" s="57" t="s">
        <v>3260</v>
      </c>
      <c r="G879" s="58" t="s">
        <v>1912</v>
      </c>
      <c r="H879" s="58" t="s">
        <v>3261</v>
      </c>
      <c r="I879" s="58" t="s">
        <v>1914</v>
      </c>
      <c r="J879" s="58" t="s">
        <v>3262</v>
      </c>
      <c r="K879" s="57" t="s">
        <v>292</v>
      </c>
      <c r="L879" s="57" t="s">
        <v>188</v>
      </c>
      <c r="M879" s="59">
        <v>2</v>
      </c>
      <c r="N879" s="57" t="str">
        <f t="shared" si="59"/>
        <v>和洋九段女</v>
      </c>
    </row>
    <row r="880" spans="1:14" x14ac:dyDescent="0.2">
      <c r="A880" s="52">
        <f t="shared" si="56"/>
        <v>18472</v>
      </c>
      <c r="B880" s="52">
        <f t="shared" si="57"/>
        <v>1</v>
      </c>
      <c r="C880" s="57">
        <f t="shared" si="58"/>
        <v>84</v>
      </c>
      <c r="D880" s="57">
        <v>18472</v>
      </c>
      <c r="E880" s="57" t="s">
        <v>3263</v>
      </c>
      <c r="F880" s="57" t="s">
        <v>3264</v>
      </c>
      <c r="G880" s="58" t="s">
        <v>3265</v>
      </c>
      <c r="H880" s="58" t="s">
        <v>3266</v>
      </c>
      <c r="I880" s="58" t="s">
        <v>3267</v>
      </c>
      <c r="J880" s="58" t="s">
        <v>3268</v>
      </c>
      <c r="K880" s="57" t="s">
        <v>292</v>
      </c>
      <c r="L880" s="57" t="s">
        <v>188</v>
      </c>
      <c r="M880" s="59">
        <v>2</v>
      </c>
      <c r="N880" s="57" t="str">
        <f t="shared" si="59"/>
        <v>和洋九段女</v>
      </c>
    </row>
    <row r="881" spans="1:14" x14ac:dyDescent="0.2">
      <c r="A881" s="52">
        <f t="shared" si="56"/>
        <v>18604</v>
      </c>
      <c r="B881" s="52">
        <f t="shared" si="57"/>
        <v>1</v>
      </c>
      <c r="C881" s="57">
        <f t="shared" si="58"/>
        <v>86</v>
      </c>
      <c r="D881" s="57">
        <v>18604</v>
      </c>
      <c r="E881" s="57" t="s">
        <v>3269</v>
      </c>
      <c r="F881" s="57" t="s">
        <v>1280</v>
      </c>
      <c r="G881" s="58" t="s">
        <v>3270</v>
      </c>
      <c r="H881" s="58" t="s">
        <v>1282</v>
      </c>
      <c r="I881" s="58" t="s">
        <v>3271</v>
      </c>
      <c r="J881" s="58" t="s">
        <v>1284</v>
      </c>
      <c r="K881" s="57" t="s">
        <v>291</v>
      </c>
      <c r="L881" s="57" t="s">
        <v>188</v>
      </c>
      <c r="M881" s="59">
        <v>2</v>
      </c>
      <c r="N881" s="57" t="str">
        <f t="shared" si="59"/>
        <v>都晴海総合</v>
      </c>
    </row>
    <row r="882" spans="1:14" x14ac:dyDescent="0.2">
      <c r="A882" s="52">
        <f t="shared" si="56"/>
        <v>18605</v>
      </c>
      <c r="B882" s="52">
        <f t="shared" si="57"/>
        <v>1</v>
      </c>
      <c r="C882" s="57">
        <f t="shared" si="58"/>
        <v>86</v>
      </c>
      <c r="D882" s="57">
        <v>18605</v>
      </c>
      <c r="E882" s="57" t="s">
        <v>3272</v>
      </c>
      <c r="F882" s="57" t="s">
        <v>3273</v>
      </c>
      <c r="G882" s="58" t="s">
        <v>3274</v>
      </c>
      <c r="H882" s="58" t="s">
        <v>3275</v>
      </c>
      <c r="I882" s="58" t="s">
        <v>3276</v>
      </c>
      <c r="J882" s="58" t="s">
        <v>3277</v>
      </c>
      <c r="K882" s="57" t="s">
        <v>291</v>
      </c>
      <c r="L882" s="57" t="s">
        <v>188</v>
      </c>
      <c r="M882" s="59">
        <v>2</v>
      </c>
      <c r="N882" s="57" t="str">
        <f t="shared" si="59"/>
        <v>都晴海総合</v>
      </c>
    </row>
    <row r="883" spans="1:14" x14ac:dyDescent="0.2">
      <c r="A883" s="52">
        <f t="shared" si="56"/>
        <v>18606</v>
      </c>
      <c r="B883" s="52">
        <f t="shared" si="57"/>
        <v>1</v>
      </c>
      <c r="C883" s="57">
        <f t="shared" si="58"/>
        <v>86</v>
      </c>
      <c r="D883" s="57">
        <v>18606</v>
      </c>
      <c r="E883" s="57" t="s">
        <v>66</v>
      </c>
      <c r="F883" s="57" t="s">
        <v>591</v>
      </c>
      <c r="G883" s="58" t="s">
        <v>1281</v>
      </c>
      <c r="H883" s="58" t="s">
        <v>1137</v>
      </c>
      <c r="I883" s="58" t="s">
        <v>1283</v>
      </c>
      <c r="J883" s="58" t="s">
        <v>1933</v>
      </c>
      <c r="K883" s="57" t="s">
        <v>291</v>
      </c>
      <c r="L883" s="57" t="s">
        <v>188</v>
      </c>
      <c r="M883" s="59">
        <v>2</v>
      </c>
      <c r="N883" s="57" t="str">
        <f t="shared" si="59"/>
        <v>都晴海総合</v>
      </c>
    </row>
    <row r="884" spans="1:14" x14ac:dyDescent="0.2">
      <c r="A884" s="52">
        <f t="shared" si="56"/>
        <v>18693</v>
      </c>
      <c r="B884" s="52">
        <f t="shared" si="57"/>
        <v>1</v>
      </c>
      <c r="C884" s="57">
        <f t="shared" si="58"/>
        <v>86</v>
      </c>
      <c r="D884" s="57">
        <v>18693</v>
      </c>
      <c r="E884" s="57" t="s">
        <v>992</v>
      </c>
      <c r="F884" s="57" t="s">
        <v>993</v>
      </c>
      <c r="G884" s="58" t="s">
        <v>3278</v>
      </c>
      <c r="H884" s="58" t="s">
        <v>1731</v>
      </c>
      <c r="I884" s="58" t="s">
        <v>3279</v>
      </c>
      <c r="J884" s="58" t="s">
        <v>1732</v>
      </c>
      <c r="K884" s="57" t="s">
        <v>292</v>
      </c>
      <c r="L884" s="57" t="s">
        <v>1044</v>
      </c>
      <c r="M884" s="59">
        <v>3</v>
      </c>
      <c r="N884" s="57" t="str">
        <f t="shared" si="59"/>
        <v>都晴海総合</v>
      </c>
    </row>
    <row r="885" spans="1:14" x14ac:dyDescent="0.2">
      <c r="A885" s="52">
        <f t="shared" si="56"/>
        <v>18694</v>
      </c>
      <c r="B885" s="52">
        <f t="shared" si="57"/>
        <v>1</v>
      </c>
      <c r="C885" s="57">
        <f t="shared" si="58"/>
        <v>86</v>
      </c>
      <c r="D885" s="57">
        <v>18694</v>
      </c>
      <c r="E885" s="57" t="s">
        <v>3280</v>
      </c>
      <c r="F885" s="57" t="s">
        <v>594</v>
      </c>
      <c r="G885" s="58" t="s">
        <v>3281</v>
      </c>
      <c r="H885" s="58" t="s">
        <v>1035</v>
      </c>
      <c r="I885" s="58" t="s">
        <v>3282</v>
      </c>
      <c r="J885" s="58" t="s">
        <v>1037</v>
      </c>
      <c r="K885" s="57" t="s">
        <v>292</v>
      </c>
      <c r="L885" s="57" t="s">
        <v>1044</v>
      </c>
      <c r="M885" s="59">
        <v>3</v>
      </c>
      <c r="N885" s="57" t="str">
        <f t="shared" si="59"/>
        <v>都晴海総合</v>
      </c>
    </row>
    <row r="886" spans="1:14" x14ac:dyDescent="0.2">
      <c r="A886" s="52">
        <f t="shared" si="56"/>
        <v>18695</v>
      </c>
      <c r="B886" s="52">
        <f t="shared" si="57"/>
        <v>1</v>
      </c>
      <c r="C886" s="57">
        <f t="shared" si="58"/>
        <v>86</v>
      </c>
      <c r="D886" s="57">
        <v>18695</v>
      </c>
      <c r="E886" s="57" t="s">
        <v>73</v>
      </c>
      <c r="F886" s="57" t="s">
        <v>359</v>
      </c>
      <c r="G886" s="58" t="s">
        <v>1912</v>
      </c>
      <c r="H886" s="58" t="s">
        <v>2351</v>
      </c>
      <c r="I886" s="58" t="s">
        <v>1914</v>
      </c>
      <c r="J886" s="58" t="s">
        <v>2352</v>
      </c>
      <c r="K886" s="57" t="s">
        <v>292</v>
      </c>
      <c r="L886" s="57" t="s">
        <v>188</v>
      </c>
      <c r="M886" s="59">
        <v>2</v>
      </c>
      <c r="N886" s="57" t="str">
        <f t="shared" si="59"/>
        <v>都晴海総合</v>
      </c>
    </row>
    <row r="887" spans="1:14" x14ac:dyDescent="0.2">
      <c r="A887" s="52">
        <f t="shared" si="56"/>
        <v>18696</v>
      </c>
      <c r="B887" s="52">
        <f t="shared" si="57"/>
        <v>1</v>
      </c>
      <c r="C887" s="57">
        <f t="shared" si="58"/>
        <v>86</v>
      </c>
      <c r="D887" s="57">
        <v>18696</v>
      </c>
      <c r="E887" s="57" t="s">
        <v>453</v>
      </c>
      <c r="F887" s="57" t="s">
        <v>599</v>
      </c>
      <c r="G887" s="58" t="s">
        <v>1059</v>
      </c>
      <c r="H887" s="58" t="s">
        <v>1356</v>
      </c>
      <c r="I887" s="58" t="s">
        <v>1060</v>
      </c>
      <c r="J887" s="58" t="s">
        <v>1358</v>
      </c>
      <c r="K887" s="57" t="s">
        <v>292</v>
      </c>
      <c r="L887" s="57" t="s">
        <v>188</v>
      </c>
      <c r="M887" s="59">
        <v>2</v>
      </c>
      <c r="N887" s="57" t="str">
        <f t="shared" si="59"/>
        <v>都晴海総合</v>
      </c>
    </row>
    <row r="888" spans="1:14" x14ac:dyDescent="0.2">
      <c r="A888" s="52">
        <f t="shared" si="56"/>
        <v>18801</v>
      </c>
      <c r="B888" s="52">
        <f t="shared" si="57"/>
        <v>1</v>
      </c>
      <c r="C888" s="57">
        <f t="shared" si="58"/>
        <v>88</v>
      </c>
      <c r="D888" s="57">
        <v>18801</v>
      </c>
      <c r="E888" s="57" t="s">
        <v>3283</v>
      </c>
      <c r="F888" s="57" t="s">
        <v>778</v>
      </c>
      <c r="G888" s="58" t="s">
        <v>3284</v>
      </c>
      <c r="H888" s="58" t="s">
        <v>1247</v>
      </c>
      <c r="I888" s="58" t="s">
        <v>3285</v>
      </c>
      <c r="J888" s="58" t="s">
        <v>1248</v>
      </c>
      <c r="K888" s="57" t="s">
        <v>291</v>
      </c>
      <c r="L888" s="57" t="s">
        <v>188</v>
      </c>
      <c r="M888" s="59">
        <v>2</v>
      </c>
      <c r="N888" s="57" t="str">
        <f t="shared" si="59"/>
        <v>開智日本橋</v>
      </c>
    </row>
    <row r="889" spans="1:14" x14ac:dyDescent="0.2">
      <c r="A889" s="52">
        <f t="shared" si="56"/>
        <v>18811</v>
      </c>
      <c r="B889" s="52">
        <f t="shared" si="57"/>
        <v>1</v>
      </c>
      <c r="C889" s="57">
        <f t="shared" si="58"/>
        <v>88</v>
      </c>
      <c r="D889" s="57">
        <v>18811</v>
      </c>
      <c r="E889" s="57" t="s">
        <v>4372</v>
      </c>
      <c r="F889" s="57" t="s">
        <v>780</v>
      </c>
      <c r="G889" s="58" t="s">
        <v>4373</v>
      </c>
      <c r="H889" s="58" t="s">
        <v>4060</v>
      </c>
      <c r="I889" s="58" t="s">
        <v>4374</v>
      </c>
      <c r="J889" s="58" t="s">
        <v>4062</v>
      </c>
      <c r="K889" s="57" t="s">
        <v>291</v>
      </c>
      <c r="L889" s="57" t="s">
        <v>185</v>
      </c>
      <c r="M889" s="59">
        <v>1</v>
      </c>
      <c r="N889" s="57" t="str">
        <f t="shared" si="59"/>
        <v>開智日本橋</v>
      </c>
    </row>
    <row r="890" spans="1:14" x14ac:dyDescent="0.2">
      <c r="A890" s="52">
        <f t="shared" si="56"/>
        <v>18861</v>
      </c>
      <c r="B890" s="52">
        <f t="shared" si="57"/>
        <v>1</v>
      </c>
      <c r="C890" s="57">
        <f t="shared" si="58"/>
        <v>88</v>
      </c>
      <c r="D890" s="57">
        <v>18861</v>
      </c>
      <c r="E890" s="57" t="s">
        <v>28</v>
      </c>
      <c r="F890" s="57" t="s">
        <v>4375</v>
      </c>
      <c r="G890" s="58" t="s">
        <v>1098</v>
      </c>
      <c r="H890" s="58" t="s">
        <v>1078</v>
      </c>
      <c r="I890" s="58" t="s">
        <v>1099</v>
      </c>
      <c r="J890" s="58" t="s">
        <v>1079</v>
      </c>
      <c r="K890" s="57" t="s">
        <v>292</v>
      </c>
      <c r="L890" s="57" t="s">
        <v>189</v>
      </c>
      <c r="M890" s="59">
        <v>1</v>
      </c>
      <c r="N890" s="57" t="str">
        <f t="shared" si="59"/>
        <v>開智日本橋</v>
      </c>
    </row>
    <row r="891" spans="1:14" x14ac:dyDescent="0.2">
      <c r="A891" s="52">
        <f t="shared" si="56"/>
        <v>18932</v>
      </c>
      <c r="B891" s="52">
        <f t="shared" si="57"/>
        <v>1</v>
      </c>
      <c r="C891" s="57">
        <f t="shared" si="58"/>
        <v>89</v>
      </c>
      <c r="D891" s="57">
        <v>18932</v>
      </c>
      <c r="E891" s="57" t="s">
        <v>1827</v>
      </c>
      <c r="F891" s="57" t="s">
        <v>3286</v>
      </c>
      <c r="G891" s="58" t="s">
        <v>1828</v>
      </c>
      <c r="H891" s="58" t="s">
        <v>1237</v>
      </c>
      <c r="I891" s="58" t="s">
        <v>1829</v>
      </c>
      <c r="J891" s="58" t="s">
        <v>1238</v>
      </c>
      <c r="K891" s="57" t="s">
        <v>291</v>
      </c>
      <c r="L891" s="57" t="s">
        <v>188</v>
      </c>
      <c r="M891" s="59">
        <v>2</v>
      </c>
      <c r="N891" s="57" t="str">
        <f t="shared" si="59"/>
        <v>都青山</v>
      </c>
    </row>
    <row r="892" spans="1:14" x14ac:dyDescent="0.2">
      <c r="A892" s="52">
        <f t="shared" si="56"/>
        <v>18933</v>
      </c>
      <c r="B892" s="52">
        <f t="shared" si="57"/>
        <v>1</v>
      </c>
      <c r="C892" s="57">
        <f t="shared" si="58"/>
        <v>89</v>
      </c>
      <c r="D892" s="57">
        <v>18933</v>
      </c>
      <c r="E892" s="57" t="s">
        <v>3287</v>
      </c>
      <c r="F892" s="57" t="s">
        <v>770</v>
      </c>
      <c r="G892" s="58" t="s">
        <v>3288</v>
      </c>
      <c r="H892" s="58" t="s">
        <v>1862</v>
      </c>
      <c r="I892" s="58" t="s">
        <v>3289</v>
      </c>
      <c r="J892" s="58" t="s">
        <v>1864</v>
      </c>
      <c r="K892" s="57" t="s">
        <v>291</v>
      </c>
      <c r="L892" s="57" t="s">
        <v>188</v>
      </c>
      <c r="M892" s="59">
        <v>2</v>
      </c>
      <c r="N892" s="57" t="str">
        <f t="shared" si="59"/>
        <v>都青山</v>
      </c>
    </row>
    <row r="893" spans="1:14" x14ac:dyDescent="0.2">
      <c r="A893" s="52">
        <f t="shared" si="56"/>
        <v>18934</v>
      </c>
      <c r="B893" s="52">
        <f t="shared" si="57"/>
        <v>1</v>
      </c>
      <c r="C893" s="57">
        <f t="shared" si="58"/>
        <v>89</v>
      </c>
      <c r="D893" s="57">
        <v>18934</v>
      </c>
      <c r="E893" s="57" t="s">
        <v>642</v>
      </c>
      <c r="F893" s="57" t="s">
        <v>3290</v>
      </c>
      <c r="G893" s="58" t="s">
        <v>1074</v>
      </c>
      <c r="H893" s="58" t="s">
        <v>1862</v>
      </c>
      <c r="I893" s="58" t="s">
        <v>3291</v>
      </c>
      <c r="J893" s="58" t="s">
        <v>1864</v>
      </c>
      <c r="K893" s="57" t="s">
        <v>291</v>
      </c>
      <c r="L893" s="57" t="s">
        <v>188</v>
      </c>
      <c r="M893" s="59">
        <v>2</v>
      </c>
      <c r="N893" s="57" t="str">
        <f t="shared" si="59"/>
        <v>都青山</v>
      </c>
    </row>
    <row r="894" spans="1:14" x14ac:dyDescent="0.2">
      <c r="A894" s="52">
        <f t="shared" si="56"/>
        <v>18935</v>
      </c>
      <c r="B894" s="52">
        <f t="shared" si="57"/>
        <v>1</v>
      </c>
      <c r="C894" s="57">
        <f t="shared" si="58"/>
        <v>89</v>
      </c>
      <c r="D894" s="57">
        <v>18935</v>
      </c>
      <c r="E894" s="57" t="s">
        <v>29</v>
      </c>
      <c r="F894" s="57" t="s">
        <v>1234</v>
      </c>
      <c r="G894" s="58" t="s">
        <v>1325</v>
      </c>
      <c r="H894" s="58" t="s">
        <v>1459</v>
      </c>
      <c r="I894" s="58" t="s">
        <v>1326</v>
      </c>
      <c r="J894" s="58" t="s">
        <v>1461</v>
      </c>
      <c r="K894" s="57" t="s">
        <v>291</v>
      </c>
      <c r="L894" s="57" t="s">
        <v>188</v>
      </c>
      <c r="M894" s="59">
        <v>2</v>
      </c>
      <c r="N894" s="57" t="str">
        <f t="shared" si="59"/>
        <v>都青山</v>
      </c>
    </row>
    <row r="895" spans="1:14" x14ac:dyDescent="0.2">
      <c r="A895" s="52">
        <f t="shared" si="56"/>
        <v>18936</v>
      </c>
      <c r="B895" s="52">
        <f t="shared" si="57"/>
        <v>1</v>
      </c>
      <c r="C895" s="57">
        <f t="shared" si="58"/>
        <v>89</v>
      </c>
      <c r="D895" s="57">
        <v>18936</v>
      </c>
      <c r="E895" s="57" t="s">
        <v>3292</v>
      </c>
      <c r="F895" s="57" t="s">
        <v>3293</v>
      </c>
      <c r="G895" s="58" t="s">
        <v>3294</v>
      </c>
      <c r="H895" s="58" t="s">
        <v>3295</v>
      </c>
      <c r="I895" s="58" t="s">
        <v>3296</v>
      </c>
      <c r="J895" s="58" t="s">
        <v>3297</v>
      </c>
      <c r="K895" s="57" t="s">
        <v>291</v>
      </c>
      <c r="L895" s="57" t="s">
        <v>188</v>
      </c>
      <c r="M895" s="59">
        <v>2</v>
      </c>
      <c r="N895" s="57" t="str">
        <f t="shared" si="59"/>
        <v>都青山</v>
      </c>
    </row>
    <row r="896" spans="1:14" x14ac:dyDescent="0.2">
      <c r="A896" s="52">
        <f t="shared" si="56"/>
        <v>18937</v>
      </c>
      <c r="B896" s="52">
        <f t="shared" si="57"/>
        <v>1</v>
      </c>
      <c r="C896" s="57">
        <f t="shared" si="58"/>
        <v>89</v>
      </c>
      <c r="D896" s="57">
        <v>18937</v>
      </c>
      <c r="E896" s="57" t="s">
        <v>3298</v>
      </c>
      <c r="F896" s="57" t="s">
        <v>603</v>
      </c>
      <c r="G896" s="58" t="s">
        <v>3299</v>
      </c>
      <c r="H896" s="58" t="s">
        <v>1945</v>
      </c>
      <c r="I896" s="58" t="s">
        <v>3300</v>
      </c>
      <c r="J896" s="58" t="s">
        <v>1946</v>
      </c>
      <c r="K896" s="57" t="s">
        <v>291</v>
      </c>
      <c r="L896" s="57" t="s">
        <v>188</v>
      </c>
      <c r="M896" s="59">
        <v>2</v>
      </c>
      <c r="N896" s="57" t="str">
        <f t="shared" si="59"/>
        <v>都青山</v>
      </c>
    </row>
    <row r="897" spans="1:14" x14ac:dyDescent="0.2">
      <c r="A897" s="52">
        <f t="shared" si="56"/>
        <v>18938</v>
      </c>
      <c r="B897" s="52">
        <f t="shared" si="57"/>
        <v>1</v>
      </c>
      <c r="C897" s="57">
        <f t="shared" si="58"/>
        <v>89</v>
      </c>
      <c r="D897" s="57">
        <v>18938</v>
      </c>
      <c r="E897" s="57" t="s">
        <v>3301</v>
      </c>
      <c r="F897" s="57" t="s">
        <v>41</v>
      </c>
      <c r="G897" s="58" t="s">
        <v>3302</v>
      </c>
      <c r="H897" s="58" t="s">
        <v>1055</v>
      </c>
      <c r="I897" s="58" t="s">
        <v>3303</v>
      </c>
      <c r="J897" s="58" t="s">
        <v>1056</v>
      </c>
      <c r="K897" s="57" t="s">
        <v>291</v>
      </c>
      <c r="L897" s="57" t="s">
        <v>188</v>
      </c>
      <c r="M897" s="59">
        <v>2</v>
      </c>
      <c r="N897" s="57" t="str">
        <f t="shared" si="59"/>
        <v>都青山</v>
      </c>
    </row>
    <row r="898" spans="1:14" x14ac:dyDescent="0.2">
      <c r="A898" s="52">
        <f t="shared" ref="A898:A961" si="60">D898</f>
        <v>18939</v>
      </c>
      <c r="B898" s="52">
        <f t="shared" ref="B898:B961" si="61">ROUNDDOWN(D898/10000,0)</f>
        <v>1</v>
      </c>
      <c r="C898" s="57">
        <f t="shared" ref="C898:C961" si="62">ROUNDDOWN((D898-B898*10000)/100,0)</f>
        <v>89</v>
      </c>
      <c r="D898" s="52">
        <v>18939</v>
      </c>
      <c r="E898" s="52" t="s">
        <v>647</v>
      </c>
      <c r="F898" s="52" t="s">
        <v>3304</v>
      </c>
      <c r="G898" s="52" t="s">
        <v>1432</v>
      </c>
      <c r="H898" s="52" t="s">
        <v>1024</v>
      </c>
      <c r="I898" s="52" t="s">
        <v>1434</v>
      </c>
      <c r="J898" s="52" t="s">
        <v>1043</v>
      </c>
      <c r="K898" s="52" t="s">
        <v>291</v>
      </c>
      <c r="L898" s="52" t="s">
        <v>188</v>
      </c>
      <c r="M898" s="60">
        <v>2</v>
      </c>
      <c r="N898" s="57" t="str">
        <f t="shared" ref="N898:N961" si="63">VLOOKUP(B898*100+C898,学校,2,0)</f>
        <v>都青山</v>
      </c>
    </row>
    <row r="899" spans="1:14" x14ac:dyDescent="0.2">
      <c r="A899" s="52">
        <f t="shared" si="60"/>
        <v>18940</v>
      </c>
      <c r="B899" s="52">
        <f t="shared" si="61"/>
        <v>1</v>
      </c>
      <c r="C899" s="57">
        <f t="shared" si="62"/>
        <v>89</v>
      </c>
      <c r="D899" s="52">
        <v>18940</v>
      </c>
      <c r="E899" s="52" t="s">
        <v>42</v>
      </c>
      <c r="F899" s="52" t="s">
        <v>467</v>
      </c>
      <c r="G899" s="52" t="s">
        <v>1597</v>
      </c>
      <c r="H899" s="52" t="s">
        <v>1165</v>
      </c>
      <c r="I899" s="52" t="s">
        <v>1598</v>
      </c>
      <c r="J899" s="52" t="s">
        <v>1166</v>
      </c>
      <c r="K899" s="52" t="s">
        <v>291</v>
      </c>
      <c r="L899" s="52" t="s">
        <v>188</v>
      </c>
      <c r="M899" s="60">
        <v>2</v>
      </c>
      <c r="N899" s="57" t="str">
        <f t="shared" si="63"/>
        <v>都青山</v>
      </c>
    </row>
    <row r="900" spans="1:14" x14ac:dyDescent="0.2">
      <c r="A900" s="52">
        <f t="shared" si="60"/>
        <v>18941</v>
      </c>
      <c r="B900" s="52">
        <f t="shared" si="61"/>
        <v>1</v>
      </c>
      <c r="C900" s="57">
        <f t="shared" si="62"/>
        <v>89</v>
      </c>
      <c r="D900" s="52">
        <v>18941</v>
      </c>
      <c r="E900" s="52" t="s">
        <v>60</v>
      </c>
      <c r="F900" s="52" t="s">
        <v>3305</v>
      </c>
      <c r="G900" s="52" t="s">
        <v>1328</v>
      </c>
      <c r="H900" s="52" t="s">
        <v>1136</v>
      </c>
      <c r="I900" s="52" t="s">
        <v>1330</v>
      </c>
      <c r="J900" s="52" t="s">
        <v>1599</v>
      </c>
      <c r="K900" s="52" t="s">
        <v>291</v>
      </c>
      <c r="L900" s="52" t="s">
        <v>188</v>
      </c>
      <c r="M900" s="60">
        <v>2</v>
      </c>
      <c r="N900" s="57" t="str">
        <f t="shared" si="63"/>
        <v>都青山</v>
      </c>
    </row>
    <row r="901" spans="1:14" x14ac:dyDescent="0.2">
      <c r="A901" s="52">
        <f t="shared" si="60"/>
        <v>18942</v>
      </c>
      <c r="B901" s="52">
        <f t="shared" si="61"/>
        <v>1</v>
      </c>
      <c r="C901" s="57">
        <f t="shared" si="62"/>
        <v>89</v>
      </c>
      <c r="D901" s="52">
        <v>18942</v>
      </c>
      <c r="E901" s="52" t="s">
        <v>2070</v>
      </c>
      <c r="F901" s="52" t="s">
        <v>4049</v>
      </c>
      <c r="G901" s="52" t="s">
        <v>2072</v>
      </c>
      <c r="H901" s="52" t="s">
        <v>1250</v>
      </c>
      <c r="I901" s="52" t="s">
        <v>2073</v>
      </c>
      <c r="J901" s="52" t="s">
        <v>1251</v>
      </c>
      <c r="K901" s="52" t="s">
        <v>291</v>
      </c>
      <c r="L901" s="52" t="s">
        <v>189</v>
      </c>
      <c r="M901" s="60">
        <v>2</v>
      </c>
      <c r="N901" s="57" t="str">
        <f t="shared" si="63"/>
        <v>都青山</v>
      </c>
    </row>
    <row r="902" spans="1:14" x14ac:dyDescent="0.2">
      <c r="A902" s="52">
        <f t="shared" si="60"/>
        <v>18972</v>
      </c>
      <c r="B902" s="52">
        <f t="shared" si="61"/>
        <v>1</v>
      </c>
      <c r="C902" s="57">
        <f t="shared" si="62"/>
        <v>89</v>
      </c>
      <c r="D902" s="52">
        <v>18972</v>
      </c>
      <c r="E902" s="52" t="s">
        <v>25</v>
      </c>
      <c r="F902" s="52" t="s">
        <v>364</v>
      </c>
      <c r="G902" s="52" t="s">
        <v>2618</v>
      </c>
      <c r="H902" s="52" t="s">
        <v>2714</v>
      </c>
      <c r="I902" s="52" t="s">
        <v>2619</v>
      </c>
      <c r="J902" s="52" t="s">
        <v>1129</v>
      </c>
      <c r="K902" s="52" t="s">
        <v>292</v>
      </c>
      <c r="L902" s="52" t="s">
        <v>188</v>
      </c>
      <c r="M902" s="60">
        <v>2</v>
      </c>
      <c r="N902" s="57" t="str">
        <f t="shared" si="63"/>
        <v>都青山</v>
      </c>
    </row>
    <row r="903" spans="1:14" x14ac:dyDescent="0.2">
      <c r="A903" s="52">
        <f t="shared" si="60"/>
        <v>18973</v>
      </c>
      <c r="B903" s="52">
        <f t="shared" si="61"/>
        <v>1</v>
      </c>
      <c r="C903" s="57">
        <f t="shared" si="62"/>
        <v>89</v>
      </c>
      <c r="D903" s="52">
        <v>18973</v>
      </c>
      <c r="E903" s="52" t="s">
        <v>85</v>
      </c>
      <c r="F903" s="52" t="s">
        <v>3308</v>
      </c>
      <c r="G903" s="52" t="s">
        <v>2297</v>
      </c>
      <c r="H903" s="52" t="s">
        <v>1356</v>
      </c>
      <c r="I903" s="52" t="s">
        <v>2299</v>
      </c>
      <c r="J903" s="52" t="s">
        <v>1358</v>
      </c>
      <c r="K903" s="52" t="s">
        <v>292</v>
      </c>
      <c r="L903" s="52" t="s">
        <v>188</v>
      </c>
      <c r="M903" s="60">
        <v>2</v>
      </c>
      <c r="N903" s="57" t="str">
        <f t="shared" si="63"/>
        <v>都青山</v>
      </c>
    </row>
    <row r="904" spans="1:14" x14ac:dyDescent="0.2">
      <c r="A904" s="52">
        <f t="shared" si="60"/>
        <v>18974</v>
      </c>
      <c r="B904" s="52">
        <f t="shared" si="61"/>
        <v>1</v>
      </c>
      <c r="C904" s="57">
        <f t="shared" si="62"/>
        <v>89</v>
      </c>
      <c r="D904" s="52">
        <v>18974</v>
      </c>
      <c r="E904" s="52" t="s">
        <v>3309</v>
      </c>
      <c r="F904" s="52" t="s">
        <v>3310</v>
      </c>
      <c r="G904" s="52" t="s">
        <v>3311</v>
      </c>
      <c r="H904" s="52" t="s">
        <v>3312</v>
      </c>
      <c r="I904" s="52" t="s">
        <v>3313</v>
      </c>
      <c r="J904" s="52" t="s">
        <v>3314</v>
      </c>
      <c r="K904" s="52" t="s">
        <v>292</v>
      </c>
      <c r="L904" s="52" t="s">
        <v>188</v>
      </c>
      <c r="M904" s="60">
        <v>2</v>
      </c>
      <c r="N904" s="57" t="str">
        <f t="shared" si="63"/>
        <v>都青山</v>
      </c>
    </row>
    <row r="905" spans="1:14" x14ac:dyDescent="0.2">
      <c r="A905" s="52">
        <f t="shared" si="60"/>
        <v>18975</v>
      </c>
      <c r="B905" s="52">
        <f t="shared" si="61"/>
        <v>1</v>
      </c>
      <c r="C905" s="57">
        <f t="shared" si="62"/>
        <v>89</v>
      </c>
      <c r="D905" s="52">
        <v>18975</v>
      </c>
      <c r="E905" s="52" t="s">
        <v>452</v>
      </c>
      <c r="F905" s="52" t="s">
        <v>669</v>
      </c>
      <c r="G905" s="52" t="s">
        <v>1783</v>
      </c>
      <c r="H905" s="52" t="s">
        <v>1893</v>
      </c>
      <c r="I905" s="52" t="s">
        <v>1784</v>
      </c>
      <c r="J905" s="52" t="s">
        <v>1894</v>
      </c>
      <c r="K905" s="52" t="s">
        <v>292</v>
      </c>
      <c r="L905" s="52" t="s">
        <v>188</v>
      </c>
      <c r="M905" s="60">
        <v>2</v>
      </c>
      <c r="N905" s="57" t="str">
        <f t="shared" si="63"/>
        <v>都青山</v>
      </c>
    </row>
    <row r="906" spans="1:14" x14ac:dyDescent="0.2">
      <c r="A906" s="52">
        <f t="shared" si="60"/>
        <v>18976</v>
      </c>
      <c r="B906" s="52">
        <f t="shared" si="61"/>
        <v>1</v>
      </c>
      <c r="C906" s="57">
        <f t="shared" si="62"/>
        <v>89</v>
      </c>
      <c r="D906" s="57">
        <v>18976</v>
      </c>
      <c r="E906" s="57" t="s">
        <v>28</v>
      </c>
      <c r="F906" s="57" t="s">
        <v>3315</v>
      </c>
      <c r="G906" s="58" t="s">
        <v>1098</v>
      </c>
      <c r="H906" s="58" t="s">
        <v>3316</v>
      </c>
      <c r="I906" s="58" t="s">
        <v>1099</v>
      </c>
      <c r="J906" s="58" t="s">
        <v>3317</v>
      </c>
      <c r="K906" s="57" t="s">
        <v>292</v>
      </c>
      <c r="L906" s="57" t="s">
        <v>188</v>
      </c>
      <c r="M906" s="59">
        <v>2</v>
      </c>
      <c r="N906" s="57" t="str">
        <f t="shared" si="63"/>
        <v>都青山</v>
      </c>
    </row>
    <row r="907" spans="1:14" x14ac:dyDescent="0.2">
      <c r="A907" s="52">
        <f t="shared" si="60"/>
        <v>18987</v>
      </c>
      <c r="B907" s="52">
        <f t="shared" si="61"/>
        <v>1</v>
      </c>
      <c r="C907" s="57">
        <f t="shared" si="62"/>
        <v>89</v>
      </c>
      <c r="D907" s="57">
        <v>18987</v>
      </c>
      <c r="E907" s="57" t="s">
        <v>21</v>
      </c>
      <c r="F907" s="57" t="s">
        <v>3318</v>
      </c>
      <c r="G907" s="58" t="s">
        <v>1259</v>
      </c>
      <c r="H907" s="58" t="s">
        <v>2762</v>
      </c>
      <c r="I907" s="58" t="s">
        <v>1261</v>
      </c>
      <c r="J907" s="58" t="s">
        <v>2764</v>
      </c>
      <c r="K907" s="57" t="s">
        <v>292</v>
      </c>
      <c r="L907" s="57" t="s">
        <v>189</v>
      </c>
      <c r="M907" s="59">
        <v>2</v>
      </c>
      <c r="N907" s="57" t="str">
        <f t="shared" si="63"/>
        <v>都青山</v>
      </c>
    </row>
    <row r="908" spans="1:14" x14ac:dyDescent="0.2">
      <c r="A908" s="52">
        <f t="shared" si="60"/>
        <v>19204</v>
      </c>
      <c r="B908" s="52">
        <f t="shared" si="61"/>
        <v>1</v>
      </c>
      <c r="C908" s="57">
        <f t="shared" si="62"/>
        <v>92</v>
      </c>
      <c r="D908" s="57">
        <v>19204</v>
      </c>
      <c r="E908" s="57" t="s">
        <v>3486</v>
      </c>
      <c r="F908" s="57" t="s">
        <v>3487</v>
      </c>
      <c r="G908" s="58" t="s">
        <v>3488</v>
      </c>
      <c r="H908" s="58" t="s">
        <v>2345</v>
      </c>
      <c r="I908" s="58" t="s">
        <v>3489</v>
      </c>
      <c r="J908" s="58" t="s">
        <v>2347</v>
      </c>
      <c r="K908" s="57" t="s">
        <v>291</v>
      </c>
      <c r="L908" s="57" t="s">
        <v>188</v>
      </c>
      <c r="M908" s="59">
        <v>2</v>
      </c>
      <c r="N908" s="57" t="str">
        <f t="shared" si="63"/>
        <v>都広尾</v>
      </c>
    </row>
    <row r="909" spans="1:14" x14ac:dyDescent="0.2">
      <c r="A909" s="52">
        <f t="shared" si="60"/>
        <v>19205</v>
      </c>
      <c r="B909" s="52">
        <f t="shared" si="61"/>
        <v>1</v>
      </c>
      <c r="C909" s="57">
        <f t="shared" si="62"/>
        <v>92</v>
      </c>
      <c r="D909" s="57">
        <v>19205</v>
      </c>
      <c r="E909" s="57" t="s">
        <v>97</v>
      </c>
      <c r="F909" s="57" t="s">
        <v>3490</v>
      </c>
      <c r="G909" s="58" t="s">
        <v>1853</v>
      </c>
      <c r="H909" s="58" t="s">
        <v>3491</v>
      </c>
      <c r="I909" s="58" t="s">
        <v>1855</v>
      </c>
      <c r="J909" s="58" t="s">
        <v>3492</v>
      </c>
      <c r="K909" s="57" t="s">
        <v>291</v>
      </c>
      <c r="L909" s="57" t="s">
        <v>188</v>
      </c>
      <c r="M909" s="59">
        <v>2</v>
      </c>
      <c r="N909" s="57" t="str">
        <f t="shared" si="63"/>
        <v>都広尾</v>
      </c>
    </row>
    <row r="910" spans="1:14" x14ac:dyDescent="0.2">
      <c r="A910" s="52">
        <f t="shared" si="60"/>
        <v>19206</v>
      </c>
      <c r="B910" s="52">
        <f t="shared" si="61"/>
        <v>1</v>
      </c>
      <c r="C910" s="57">
        <f t="shared" si="62"/>
        <v>92</v>
      </c>
      <c r="D910" s="57">
        <v>19206</v>
      </c>
      <c r="E910" s="57" t="s">
        <v>55</v>
      </c>
      <c r="F910" s="57" t="s">
        <v>589</v>
      </c>
      <c r="G910" s="58" t="s">
        <v>1770</v>
      </c>
      <c r="H910" s="58" t="s">
        <v>1356</v>
      </c>
      <c r="I910" s="58" t="s">
        <v>1771</v>
      </c>
      <c r="J910" s="58" t="s">
        <v>1358</v>
      </c>
      <c r="K910" s="57" t="s">
        <v>291</v>
      </c>
      <c r="L910" s="57" t="s">
        <v>188</v>
      </c>
      <c r="M910" s="59">
        <v>2</v>
      </c>
      <c r="N910" s="57" t="str">
        <f t="shared" si="63"/>
        <v>都広尾</v>
      </c>
    </row>
    <row r="911" spans="1:14" x14ac:dyDescent="0.2">
      <c r="A911" s="52">
        <f t="shared" si="60"/>
        <v>19207</v>
      </c>
      <c r="B911" s="52">
        <f t="shared" si="61"/>
        <v>1</v>
      </c>
      <c r="C911" s="57">
        <f t="shared" si="62"/>
        <v>92</v>
      </c>
      <c r="D911" s="57">
        <v>19207</v>
      </c>
      <c r="E911" s="57" t="s">
        <v>3493</v>
      </c>
      <c r="F911" s="57" t="s">
        <v>2055</v>
      </c>
      <c r="G911" s="58" t="s">
        <v>3494</v>
      </c>
      <c r="H911" s="58" t="s">
        <v>1232</v>
      </c>
      <c r="I911" s="58" t="s">
        <v>3495</v>
      </c>
      <c r="J911" s="58" t="s">
        <v>1249</v>
      </c>
      <c r="K911" s="57" t="s">
        <v>291</v>
      </c>
      <c r="L911" s="57" t="s">
        <v>188</v>
      </c>
      <c r="M911" s="59">
        <v>2</v>
      </c>
      <c r="N911" s="57" t="str">
        <f t="shared" si="63"/>
        <v>都広尾</v>
      </c>
    </row>
    <row r="912" spans="1:14" x14ac:dyDescent="0.2">
      <c r="A912" s="52">
        <f t="shared" si="60"/>
        <v>19208</v>
      </c>
      <c r="B912" s="52">
        <f t="shared" si="61"/>
        <v>1</v>
      </c>
      <c r="C912" s="57">
        <f t="shared" si="62"/>
        <v>92</v>
      </c>
      <c r="D912" s="57">
        <v>19208</v>
      </c>
      <c r="E912" s="57" t="s">
        <v>397</v>
      </c>
      <c r="F912" s="57" t="s">
        <v>625</v>
      </c>
      <c r="G912" s="58" t="s">
        <v>3496</v>
      </c>
      <c r="H912" s="58" t="s">
        <v>1443</v>
      </c>
      <c r="I912" s="58" t="s">
        <v>3497</v>
      </c>
      <c r="J912" s="58" t="s">
        <v>1445</v>
      </c>
      <c r="K912" s="57" t="s">
        <v>291</v>
      </c>
      <c r="L912" s="57" t="s">
        <v>189</v>
      </c>
      <c r="M912" s="59">
        <v>2</v>
      </c>
      <c r="N912" s="57" t="str">
        <f t="shared" si="63"/>
        <v>都広尾</v>
      </c>
    </row>
    <row r="913" spans="1:14" x14ac:dyDescent="0.2">
      <c r="A913" s="52">
        <f t="shared" si="60"/>
        <v>19209</v>
      </c>
      <c r="B913" s="52">
        <f t="shared" si="61"/>
        <v>1</v>
      </c>
      <c r="C913" s="57">
        <f t="shared" si="62"/>
        <v>92</v>
      </c>
      <c r="D913" s="57">
        <v>19209</v>
      </c>
      <c r="E913" s="57" t="s">
        <v>3498</v>
      </c>
      <c r="F913" s="57" t="s">
        <v>3499</v>
      </c>
      <c r="G913" s="58" t="s">
        <v>3500</v>
      </c>
      <c r="H913" s="58" t="s">
        <v>1018</v>
      </c>
      <c r="I913" s="58" t="s">
        <v>3501</v>
      </c>
      <c r="J913" s="58" t="s">
        <v>1020</v>
      </c>
      <c r="K913" s="57" t="s">
        <v>291</v>
      </c>
      <c r="L913" s="57" t="s">
        <v>189</v>
      </c>
      <c r="M913" s="59">
        <v>2</v>
      </c>
      <c r="N913" s="57" t="str">
        <f t="shared" si="63"/>
        <v>都広尾</v>
      </c>
    </row>
    <row r="914" spans="1:14" x14ac:dyDescent="0.2">
      <c r="A914" s="52">
        <f t="shared" si="60"/>
        <v>19210</v>
      </c>
      <c r="B914" s="52">
        <f t="shared" si="61"/>
        <v>1</v>
      </c>
      <c r="C914" s="57">
        <f t="shared" si="62"/>
        <v>92</v>
      </c>
      <c r="D914" s="57">
        <v>19210</v>
      </c>
      <c r="E914" s="57" t="s">
        <v>23</v>
      </c>
      <c r="F914" s="57" t="s">
        <v>4376</v>
      </c>
      <c r="G914" s="58" t="s">
        <v>1263</v>
      </c>
      <c r="H914" s="58" t="s">
        <v>1588</v>
      </c>
      <c r="I914" s="58" t="s">
        <v>1264</v>
      </c>
      <c r="J914" s="58" t="s">
        <v>1590</v>
      </c>
      <c r="K914" s="57" t="s">
        <v>291</v>
      </c>
      <c r="L914" s="57" t="s">
        <v>188</v>
      </c>
      <c r="M914" s="59">
        <v>2</v>
      </c>
      <c r="N914" s="57" t="str">
        <f t="shared" si="63"/>
        <v>都広尾</v>
      </c>
    </row>
    <row r="915" spans="1:14" x14ac:dyDescent="0.2">
      <c r="A915" s="52">
        <f t="shared" si="60"/>
        <v>19257</v>
      </c>
      <c r="B915" s="52">
        <f t="shared" si="61"/>
        <v>1</v>
      </c>
      <c r="C915" s="57">
        <f t="shared" si="62"/>
        <v>92</v>
      </c>
      <c r="D915" s="57">
        <v>19257</v>
      </c>
      <c r="E915" s="57" t="s">
        <v>1712</v>
      </c>
      <c r="F915" s="57" t="s">
        <v>356</v>
      </c>
      <c r="G915" s="58" t="s">
        <v>1714</v>
      </c>
      <c r="H915" s="58" t="s">
        <v>1731</v>
      </c>
      <c r="I915" s="58" t="s">
        <v>1716</v>
      </c>
      <c r="J915" s="58" t="s">
        <v>1732</v>
      </c>
      <c r="K915" s="57" t="s">
        <v>292</v>
      </c>
      <c r="L915" s="57" t="s">
        <v>189</v>
      </c>
      <c r="M915" s="59">
        <v>2</v>
      </c>
      <c r="N915" s="57" t="str">
        <f t="shared" si="63"/>
        <v>都広尾</v>
      </c>
    </row>
    <row r="916" spans="1:14" x14ac:dyDescent="0.2">
      <c r="A916" s="52">
        <f t="shared" si="60"/>
        <v>19258</v>
      </c>
      <c r="B916" s="52">
        <f t="shared" si="61"/>
        <v>1</v>
      </c>
      <c r="C916" s="57">
        <f t="shared" si="62"/>
        <v>92</v>
      </c>
      <c r="D916" s="57">
        <v>19258</v>
      </c>
      <c r="E916" s="57" t="s">
        <v>52</v>
      </c>
      <c r="F916" s="57" t="s">
        <v>4377</v>
      </c>
      <c r="G916" s="58" t="s">
        <v>1857</v>
      </c>
      <c r="H916" s="58" t="s">
        <v>1893</v>
      </c>
      <c r="I916" s="58" t="s">
        <v>1858</v>
      </c>
      <c r="J916" s="58" t="s">
        <v>1894</v>
      </c>
      <c r="K916" s="57" t="s">
        <v>292</v>
      </c>
      <c r="L916" s="57" t="s">
        <v>188</v>
      </c>
      <c r="M916" s="59">
        <v>2</v>
      </c>
      <c r="N916" s="57" t="str">
        <f t="shared" si="63"/>
        <v>都広尾</v>
      </c>
    </row>
    <row r="917" spans="1:14" x14ac:dyDescent="0.2">
      <c r="A917" s="52">
        <f t="shared" si="60"/>
        <v>19413</v>
      </c>
      <c r="B917" s="52">
        <f t="shared" si="61"/>
        <v>1</v>
      </c>
      <c r="C917" s="57">
        <f t="shared" si="62"/>
        <v>94</v>
      </c>
      <c r="D917" s="57">
        <v>19413</v>
      </c>
      <c r="E917" s="57" t="s">
        <v>30</v>
      </c>
      <c r="F917" s="57" t="s">
        <v>437</v>
      </c>
      <c r="G917" s="58" t="s">
        <v>1096</v>
      </c>
      <c r="H917" s="58" t="s">
        <v>3321</v>
      </c>
      <c r="I917" s="58" t="s">
        <v>3006</v>
      </c>
      <c r="J917" s="58" t="s">
        <v>3322</v>
      </c>
      <c r="K917" s="57" t="s">
        <v>291</v>
      </c>
      <c r="L917" s="57" t="s">
        <v>1044</v>
      </c>
      <c r="M917" s="59">
        <v>3</v>
      </c>
      <c r="N917" s="57" t="str">
        <f t="shared" si="63"/>
        <v>青山学院</v>
      </c>
    </row>
    <row r="918" spans="1:14" x14ac:dyDescent="0.2">
      <c r="A918" s="52">
        <f t="shared" si="60"/>
        <v>19416</v>
      </c>
      <c r="B918" s="52">
        <f t="shared" si="61"/>
        <v>1</v>
      </c>
      <c r="C918" s="57">
        <f t="shared" si="62"/>
        <v>94</v>
      </c>
      <c r="D918" s="57">
        <v>19416</v>
      </c>
      <c r="E918" s="57" t="s">
        <v>925</v>
      </c>
      <c r="F918" s="57" t="s">
        <v>950</v>
      </c>
      <c r="G918" s="58" t="s">
        <v>2700</v>
      </c>
      <c r="H918" s="58" t="s">
        <v>3323</v>
      </c>
      <c r="I918" s="58" t="s">
        <v>2701</v>
      </c>
      <c r="J918" s="58" t="s">
        <v>3324</v>
      </c>
      <c r="K918" s="57" t="s">
        <v>291</v>
      </c>
      <c r="L918" s="57" t="s">
        <v>1044</v>
      </c>
      <c r="M918" s="59">
        <v>3</v>
      </c>
      <c r="N918" s="57" t="str">
        <f t="shared" si="63"/>
        <v>青山学院</v>
      </c>
    </row>
    <row r="919" spans="1:14" x14ac:dyDescent="0.2">
      <c r="A919" s="52">
        <f t="shared" si="60"/>
        <v>19422</v>
      </c>
      <c r="B919" s="52">
        <f t="shared" si="61"/>
        <v>1</v>
      </c>
      <c r="C919" s="57">
        <f t="shared" si="62"/>
        <v>94</v>
      </c>
      <c r="D919" s="57">
        <v>19422</v>
      </c>
      <c r="E919" s="57" t="s">
        <v>994</v>
      </c>
      <c r="F919" s="57" t="s">
        <v>3325</v>
      </c>
      <c r="G919" s="58" t="s">
        <v>3306</v>
      </c>
      <c r="H919" s="58" t="s">
        <v>3326</v>
      </c>
      <c r="I919" s="58" t="s">
        <v>3307</v>
      </c>
      <c r="J919" s="58" t="s">
        <v>3327</v>
      </c>
      <c r="K919" s="57" t="s">
        <v>291</v>
      </c>
      <c r="L919" s="57" t="s">
        <v>188</v>
      </c>
      <c r="M919" s="59">
        <v>2</v>
      </c>
      <c r="N919" s="57" t="str">
        <f t="shared" si="63"/>
        <v>青山学院</v>
      </c>
    </row>
    <row r="920" spans="1:14" x14ac:dyDescent="0.2">
      <c r="A920" s="52">
        <f t="shared" si="60"/>
        <v>19423</v>
      </c>
      <c r="B920" s="52">
        <f t="shared" si="61"/>
        <v>1</v>
      </c>
      <c r="C920" s="57">
        <f t="shared" si="62"/>
        <v>94</v>
      </c>
      <c r="D920" s="57">
        <v>19423</v>
      </c>
      <c r="E920" s="57" t="s">
        <v>39</v>
      </c>
      <c r="F920" s="57" t="s">
        <v>3328</v>
      </c>
      <c r="G920" s="58" t="s">
        <v>1332</v>
      </c>
      <c r="H920" s="58" t="s">
        <v>1213</v>
      </c>
      <c r="I920" s="58" t="s">
        <v>1333</v>
      </c>
      <c r="J920" s="58" t="s">
        <v>1215</v>
      </c>
      <c r="K920" s="57" t="s">
        <v>291</v>
      </c>
      <c r="L920" s="57" t="s">
        <v>188</v>
      </c>
      <c r="M920" s="59">
        <v>2</v>
      </c>
      <c r="N920" s="57" t="str">
        <f t="shared" si="63"/>
        <v>青山学院</v>
      </c>
    </row>
    <row r="921" spans="1:14" x14ac:dyDescent="0.2">
      <c r="A921" s="52">
        <f t="shared" si="60"/>
        <v>19424</v>
      </c>
      <c r="B921" s="52">
        <f t="shared" si="61"/>
        <v>1</v>
      </c>
      <c r="C921" s="57">
        <f t="shared" si="62"/>
        <v>94</v>
      </c>
      <c r="D921" s="57">
        <v>19424</v>
      </c>
      <c r="E921" s="57" t="s">
        <v>3329</v>
      </c>
      <c r="F921" s="57" t="s">
        <v>3330</v>
      </c>
      <c r="G921" s="58" t="s">
        <v>3331</v>
      </c>
      <c r="H921" s="58" t="s">
        <v>3332</v>
      </c>
      <c r="I921" s="58" t="s">
        <v>3333</v>
      </c>
      <c r="J921" s="58" t="s">
        <v>3334</v>
      </c>
      <c r="K921" s="57" t="s">
        <v>291</v>
      </c>
      <c r="L921" s="57" t="s">
        <v>188</v>
      </c>
      <c r="M921" s="59">
        <v>2</v>
      </c>
      <c r="N921" s="57" t="str">
        <f t="shared" si="63"/>
        <v>青山学院</v>
      </c>
    </row>
    <row r="922" spans="1:14" x14ac:dyDescent="0.2">
      <c r="A922" s="52">
        <f t="shared" si="60"/>
        <v>19433</v>
      </c>
      <c r="B922" s="52">
        <f t="shared" si="61"/>
        <v>1</v>
      </c>
      <c r="C922" s="57">
        <f t="shared" si="62"/>
        <v>94</v>
      </c>
      <c r="D922" s="57">
        <v>19433</v>
      </c>
      <c r="E922" s="57" t="s">
        <v>598</v>
      </c>
      <c r="F922" s="57" t="s">
        <v>996</v>
      </c>
      <c r="G922" s="58" t="s">
        <v>3335</v>
      </c>
      <c r="H922" s="58" t="s">
        <v>2958</v>
      </c>
      <c r="I922" s="58" t="s">
        <v>3336</v>
      </c>
      <c r="J922" s="58" t="s">
        <v>2959</v>
      </c>
      <c r="K922" s="57" t="s">
        <v>291</v>
      </c>
      <c r="L922" s="57" t="s">
        <v>1044</v>
      </c>
      <c r="M922" s="59">
        <v>3</v>
      </c>
      <c r="N922" s="57" t="str">
        <f t="shared" si="63"/>
        <v>青山学院</v>
      </c>
    </row>
    <row r="923" spans="1:14" x14ac:dyDescent="0.2">
      <c r="A923" s="52">
        <f t="shared" si="60"/>
        <v>19435</v>
      </c>
      <c r="B923" s="52">
        <f t="shared" si="61"/>
        <v>1</v>
      </c>
      <c r="C923" s="57">
        <f t="shared" si="62"/>
        <v>94</v>
      </c>
      <c r="D923" s="57">
        <v>19435</v>
      </c>
      <c r="E923" s="57" t="s">
        <v>4378</v>
      </c>
      <c r="F923" s="57" t="s">
        <v>4379</v>
      </c>
      <c r="G923" s="58" t="s">
        <v>4380</v>
      </c>
      <c r="H923" s="58" t="s">
        <v>4381</v>
      </c>
      <c r="I923" s="58" t="s">
        <v>4382</v>
      </c>
      <c r="J923" s="58" t="s">
        <v>4383</v>
      </c>
      <c r="K923" s="57" t="s">
        <v>291</v>
      </c>
      <c r="L923" s="57" t="s">
        <v>1044</v>
      </c>
      <c r="M923" s="59">
        <v>3</v>
      </c>
      <c r="N923" s="57" t="str">
        <f t="shared" si="63"/>
        <v>青山学院</v>
      </c>
    </row>
    <row r="924" spans="1:14" x14ac:dyDescent="0.2">
      <c r="A924" s="52">
        <f t="shared" si="60"/>
        <v>19436</v>
      </c>
      <c r="B924" s="52">
        <f t="shared" si="61"/>
        <v>1</v>
      </c>
      <c r="C924" s="57">
        <f t="shared" si="62"/>
        <v>94</v>
      </c>
      <c r="D924" s="57">
        <v>19436</v>
      </c>
      <c r="E924" s="57" t="s">
        <v>1001</v>
      </c>
      <c r="F924" s="57" t="s">
        <v>3337</v>
      </c>
      <c r="G924" s="58" t="s">
        <v>3338</v>
      </c>
      <c r="H924" s="58" t="s">
        <v>1931</v>
      </c>
      <c r="I924" s="58" t="s">
        <v>3339</v>
      </c>
      <c r="J924" s="58" t="s">
        <v>1932</v>
      </c>
      <c r="K924" s="57" t="s">
        <v>291</v>
      </c>
      <c r="L924" s="57" t="s">
        <v>1044</v>
      </c>
      <c r="M924" s="59">
        <v>3</v>
      </c>
      <c r="N924" s="57" t="str">
        <f t="shared" si="63"/>
        <v>青山学院</v>
      </c>
    </row>
    <row r="925" spans="1:14" x14ac:dyDescent="0.2">
      <c r="A925" s="52">
        <f t="shared" si="60"/>
        <v>19437</v>
      </c>
      <c r="B925" s="52">
        <f t="shared" si="61"/>
        <v>1</v>
      </c>
      <c r="C925" s="57">
        <f t="shared" si="62"/>
        <v>94</v>
      </c>
      <c r="D925" s="57">
        <v>19437</v>
      </c>
      <c r="E925" s="57" t="s">
        <v>663</v>
      </c>
      <c r="F925" s="57" t="s">
        <v>3340</v>
      </c>
      <c r="G925" s="58" t="s">
        <v>2372</v>
      </c>
      <c r="H925" s="58" t="s">
        <v>3341</v>
      </c>
      <c r="I925" s="58" t="s">
        <v>2373</v>
      </c>
      <c r="J925" s="58" t="s">
        <v>3342</v>
      </c>
      <c r="K925" s="57" t="s">
        <v>291</v>
      </c>
      <c r="L925" s="57" t="s">
        <v>188</v>
      </c>
      <c r="M925" s="59">
        <v>2</v>
      </c>
      <c r="N925" s="57" t="str">
        <f t="shared" si="63"/>
        <v>青山学院</v>
      </c>
    </row>
    <row r="926" spans="1:14" x14ac:dyDescent="0.2">
      <c r="A926" s="52">
        <f t="shared" si="60"/>
        <v>19438</v>
      </c>
      <c r="B926" s="52">
        <f t="shared" si="61"/>
        <v>1</v>
      </c>
      <c r="C926" s="57">
        <f t="shared" si="62"/>
        <v>94</v>
      </c>
      <c r="D926" s="57">
        <v>19438</v>
      </c>
      <c r="E926" s="57" t="s">
        <v>690</v>
      </c>
      <c r="F926" s="57" t="s">
        <v>3343</v>
      </c>
      <c r="G926" s="58" t="s">
        <v>3344</v>
      </c>
      <c r="H926" s="58" t="s">
        <v>3345</v>
      </c>
      <c r="I926" s="58" t="s">
        <v>3346</v>
      </c>
      <c r="J926" s="58" t="s">
        <v>3347</v>
      </c>
      <c r="K926" s="57" t="s">
        <v>291</v>
      </c>
      <c r="L926" s="57" t="s">
        <v>189</v>
      </c>
      <c r="M926" s="59">
        <v>2</v>
      </c>
      <c r="N926" s="57" t="str">
        <f t="shared" si="63"/>
        <v>青山学院</v>
      </c>
    </row>
    <row r="927" spans="1:14" x14ac:dyDescent="0.2">
      <c r="A927" s="52">
        <f t="shared" si="60"/>
        <v>19453</v>
      </c>
      <c r="B927" s="52">
        <f t="shared" si="61"/>
        <v>1</v>
      </c>
      <c r="C927" s="57">
        <f t="shared" si="62"/>
        <v>94</v>
      </c>
      <c r="D927" s="57">
        <v>19453</v>
      </c>
      <c r="E927" s="57" t="s">
        <v>3548</v>
      </c>
      <c r="F927" s="57" t="s">
        <v>480</v>
      </c>
      <c r="G927" s="58" t="s">
        <v>3549</v>
      </c>
      <c r="H927" s="58" t="s">
        <v>1374</v>
      </c>
      <c r="I927" s="58" t="s">
        <v>3550</v>
      </c>
      <c r="J927" s="58" t="s">
        <v>1375</v>
      </c>
      <c r="K927" s="57" t="s">
        <v>292</v>
      </c>
      <c r="L927" s="57" t="s">
        <v>189</v>
      </c>
      <c r="M927" s="59">
        <v>2</v>
      </c>
      <c r="N927" s="57" t="str">
        <f t="shared" si="63"/>
        <v>青山学院</v>
      </c>
    </row>
    <row r="928" spans="1:14" x14ac:dyDescent="0.2">
      <c r="A928" s="52">
        <f t="shared" si="60"/>
        <v>19456</v>
      </c>
      <c r="B928" s="52">
        <f t="shared" si="61"/>
        <v>1</v>
      </c>
      <c r="C928" s="57">
        <f t="shared" si="62"/>
        <v>94</v>
      </c>
      <c r="D928" s="57">
        <v>19456</v>
      </c>
      <c r="E928" s="57" t="s">
        <v>3348</v>
      </c>
      <c r="F928" s="57" t="s">
        <v>3349</v>
      </c>
      <c r="G928" s="58" t="s">
        <v>3350</v>
      </c>
      <c r="H928" s="58" t="s">
        <v>3351</v>
      </c>
      <c r="I928" s="58" t="s">
        <v>3352</v>
      </c>
      <c r="J928" s="58" t="s">
        <v>3353</v>
      </c>
      <c r="K928" s="57" t="s">
        <v>292</v>
      </c>
      <c r="L928" s="57" t="s">
        <v>188</v>
      </c>
      <c r="M928" s="59">
        <v>2</v>
      </c>
      <c r="N928" s="57" t="str">
        <f t="shared" si="63"/>
        <v>青山学院</v>
      </c>
    </row>
    <row r="929" spans="1:14" x14ac:dyDescent="0.2">
      <c r="A929" s="52">
        <f t="shared" si="60"/>
        <v>19457</v>
      </c>
      <c r="B929" s="52">
        <f t="shared" si="61"/>
        <v>1</v>
      </c>
      <c r="C929" s="57">
        <f t="shared" si="62"/>
        <v>94</v>
      </c>
      <c r="D929" s="57">
        <v>19457</v>
      </c>
      <c r="E929" s="57" t="s">
        <v>3354</v>
      </c>
      <c r="F929" s="57" t="s">
        <v>3355</v>
      </c>
      <c r="G929" s="58" t="s">
        <v>3356</v>
      </c>
      <c r="H929" s="58" t="s">
        <v>3357</v>
      </c>
      <c r="I929" s="58" t="s">
        <v>3358</v>
      </c>
      <c r="J929" s="58" t="s">
        <v>3359</v>
      </c>
      <c r="K929" s="57" t="s">
        <v>292</v>
      </c>
      <c r="L929" s="57" t="s">
        <v>188</v>
      </c>
      <c r="M929" s="59">
        <v>2</v>
      </c>
      <c r="N929" s="57" t="str">
        <f t="shared" si="63"/>
        <v>青山学院</v>
      </c>
    </row>
    <row r="930" spans="1:14" x14ac:dyDescent="0.2">
      <c r="A930" s="52">
        <f t="shared" si="60"/>
        <v>19461</v>
      </c>
      <c r="B930" s="52">
        <f t="shared" si="61"/>
        <v>1</v>
      </c>
      <c r="C930" s="57">
        <f t="shared" si="62"/>
        <v>94</v>
      </c>
      <c r="D930" s="57">
        <v>19461</v>
      </c>
      <c r="E930" s="57" t="s">
        <v>3360</v>
      </c>
      <c r="F930" s="57" t="s">
        <v>3361</v>
      </c>
      <c r="G930" s="58" t="s">
        <v>3362</v>
      </c>
      <c r="H930" s="58" t="s">
        <v>3363</v>
      </c>
      <c r="I930" s="58" t="s">
        <v>3364</v>
      </c>
      <c r="J930" s="58" t="s">
        <v>4384</v>
      </c>
      <c r="K930" s="57" t="s">
        <v>292</v>
      </c>
      <c r="L930" s="57" t="s">
        <v>188</v>
      </c>
      <c r="M930" s="59">
        <v>3</v>
      </c>
      <c r="N930" s="57" t="str">
        <f t="shared" si="63"/>
        <v>青山学院</v>
      </c>
    </row>
    <row r="931" spans="1:14" x14ac:dyDescent="0.2">
      <c r="A931" s="52">
        <f t="shared" si="60"/>
        <v>19607</v>
      </c>
      <c r="B931" s="52">
        <f t="shared" si="61"/>
        <v>1</v>
      </c>
      <c r="C931" s="57">
        <f t="shared" si="62"/>
        <v>96</v>
      </c>
      <c r="D931" s="57">
        <v>19607</v>
      </c>
      <c r="E931" s="57" t="s">
        <v>587</v>
      </c>
      <c r="F931" s="57" t="s">
        <v>998</v>
      </c>
      <c r="G931" s="58" t="s">
        <v>3365</v>
      </c>
      <c r="H931" s="58" t="s">
        <v>3366</v>
      </c>
      <c r="I931" s="58" t="s">
        <v>3367</v>
      </c>
      <c r="J931" s="58" t="s">
        <v>3368</v>
      </c>
      <c r="K931" s="57" t="s">
        <v>291</v>
      </c>
      <c r="L931" s="57" t="s">
        <v>188</v>
      </c>
      <c r="M931" s="59">
        <v>3</v>
      </c>
      <c r="N931" s="57" t="str">
        <f t="shared" si="63"/>
        <v>國學院</v>
      </c>
    </row>
    <row r="932" spans="1:14" x14ac:dyDescent="0.2">
      <c r="A932" s="52">
        <f t="shared" si="60"/>
        <v>19620</v>
      </c>
      <c r="B932" s="52">
        <f t="shared" si="61"/>
        <v>1</v>
      </c>
      <c r="C932" s="57">
        <f t="shared" si="62"/>
        <v>96</v>
      </c>
      <c r="D932" s="57">
        <v>19620</v>
      </c>
      <c r="E932" s="57" t="s">
        <v>25</v>
      </c>
      <c r="F932" s="57" t="s">
        <v>3369</v>
      </c>
      <c r="G932" s="58" t="s">
        <v>2618</v>
      </c>
      <c r="H932" s="58" t="s">
        <v>3370</v>
      </c>
      <c r="I932" s="58" t="s">
        <v>2619</v>
      </c>
      <c r="J932" s="58" t="s">
        <v>3371</v>
      </c>
      <c r="K932" s="57" t="s">
        <v>291</v>
      </c>
      <c r="L932" s="57" t="s">
        <v>188</v>
      </c>
      <c r="M932" s="59">
        <v>2</v>
      </c>
      <c r="N932" s="57" t="str">
        <f t="shared" si="63"/>
        <v>國學院</v>
      </c>
    </row>
    <row r="933" spans="1:14" x14ac:dyDescent="0.2">
      <c r="A933" s="52">
        <f t="shared" si="60"/>
        <v>19622</v>
      </c>
      <c r="B933" s="52">
        <f t="shared" si="61"/>
        <v>1</v>
      </c>
      <c r="C933" s="57">
        <f t="shared" si="62"/>
        <v>96</v>
      </c>
      <c r="D933" s="57">
        <v>19622</v>
      </c>
      <c r="E933" s="57" t="s">
        <v>3372</v>
      </c>
      <c r="F933" s="57" t="s">
        <v>3373</v>
      </c>
      <c r="G933" s="58" t="s">
        <v>3374</v>
      </c>
      <c r="H933" s="58" t="s">
        <v>1594</v>
      </c>
      <c r="I933" s="58" t="s">
        <v>3375</v>
      </c>
      <c r="J933" s="58" t="s">
        <v>1596</v>
      </c>
      <c r="K933" s="57" t="s">
        <v>291</v>
      </c>
      <c r="L933" s="57" t="s">
        <v>188</v>
      </c>
      <c r="M933" s="59">
        <v>2</v>
      </c>
      <c r="N933" s="57" t="str">
        <f t="shared" si="63"/>
        <v>國學院</v>
      </c>
    </row>
    <row r="934" spans="1:14" x14ac:dyDescent="0.2">
      <c r="A934" s="52">
        <f t="shared" si="60"/>
        <v>19623</v>
      </c>
      <c r="B934" s="52">
        <f t="shared" si="61"/>
        <v>1</v>
      </c>
      <c r="C934" s="57">
        <f t="shared" si="62"/>
        <v>96</v>
      </c>
      <c r="D934" s="57">
        <v>19623</v>
      </c>
      <c r="E934" s="57" t="s">
        <v>26</v>
      </c>
      <c r="F934" s="57" t="s">
        <v>3376</v>
      </c>
      <c r="G934" s="58" t="s">
        <v>1466</v>
      </c>
      <c r="H934" s="58" t="s">
        <v>3377</v>
      </c>
      <c r="I934" s="58" t="s">
        <v>1559</v>
      </c>
      <c r="J934" s="58" t="s">
        <v>3378</v>
      </c>
      <c r="K934" s="57" t="s">
        <v>291</v>
      </c>
      <c r="L934" s="57" t="s">
        <v>188</v>
      </c>
      <c r="M934" s="59">
        <v>2</v>
      </c>
      <c r="N934" s="57" t="str">
        <f t="shared" si="63"/>
        <v>國學院</v>
      </c>
    </row>
    <row r="935" spans="1:14" x14ac:dyDescent="0.2">
      <c r="A935" s="52">
        <f t="shared" si="60"/>
        <v>19626</v>
      </c>
      <c r="B935" s="52">
        <f t="shared" si="61"/>
        <v>1</v>
      </c>
      <c r="C935" s="57">
        <f t="shared" si="62"/>
        <v>96</v>
      </c>
      <c r="D935" s="57">
        <v>19626</v>
      </c>
      <c r="E935" s="57" t="s">
        <v>494</v>
      </c>
      <c r="F935" s="57" t="s">
        <v>3379</v>
      </c>
      <c r="G935" s="58" t="s">
        <v>2408</v>
      </c>
      <c r="H935" s="58" t="s">
        <v>2931</v>
      </c>
      <c r="I935" s="58" t="s">
        <v>2409</v>
      </c>
      <c r="J935" s="58" t="s">
        <v>2932</v>
      </c>
      <c r="K935" s="57" t="s">
        <v>291</v>
      </c>
      <c r="L935" s="57" t="s">
        <v>189</v>
      </c>
      <c r="M935" s="59">
        <v>2</v>
      </c>
      <c r="N935" s="57" t="str">
        <f t="shared" si="63"/>
        <v>國學院</v>
      </c>
    </row>
    <row r="936" spans="1:14" x14ac:dyDescent="0.2">
      <c r="A936" s="52">
        <f t="shared" si="60"/>
        <v>19628</v>
      </c>
      <c r="B936" s="52">
        <f t="shared" si="61"/>
        <v>1</v>
      </c>
      <c r="C936" s="57">
        <f t="shared" si="62"/>
        <v>96</v>
      </c>
      <c r="D936" s="57">
        <v>19628</v>
      </c>
      <c r="E936" s="57" t="s">
        <v>3380</v>
      </c>
      <c r="F936" s="57" t="s">
        <v>3381</v>
      </c>
      <c r="G936" s="58" t="s">
        <v>1897</v>
      </c>
      <c r="H936" s="58" t="s">
        <v>2914</v>
      </c>
      <c r="I936" s="58" t="s">
        <v>1898</v>
      </c>
      <c r="J936" s="58" t="s">
        <v>2915</v>
      </c>
      <c r="K936" s="57" t="s">
        <v>291</v>
      </c>
      <c r="L936" s="57" t="s">
        <v>189</v>
      </c>
      <c r="M936" s="59">
        <v>2</v>
      </c>
      <c r="N936" s="57" t="str">
        <f t="shared" si="63"/>
        <v>國學院</v>
      </c>
    </row>
    <row r="937" spans="1:14" x14ac:dyDescent="0.2">
      <c r="A937" s="52">
        <f t="shared" si="60"/>
        <v>19632</v>
      </c>
      <c r="B937" s="52">
        <f t="shared" si="61"/>
        <v>1</v>
      </c>
      <c r="C937" s="57">
        <f t="shared" si="62"/>
        <v>96</v>
      </c>
      <c r="D937" s="57">
        <v>19632</v>
      </c>
      <c r="E937" s="57" t="s">
        <v>683</v>
      </c>
      <c r="F937" s="57" t="s">
        <v>92</v>
      </c>
      <c r="G937" s="58" t="s">
        <v>3382</v>
      </c>
      <c r="H937" s="58" t="s">
        <v>1064</v>
      </c>
      <c r="I937" s="58" t="s">
        <v>3383</v>
      </c>
      <c r="J937" s="58" t="s">
        <v>1900</v>
      </c>
      <c r="K937" s="57" t="s">
        <v>291</v>
      </c>
      <c r="L937" s="57" t="s">
        <v>188</v>
      </c>
      <c r="M937" s="59">
        <v>2</v>
      </c>
      <c r="N937" s="57" t="str">
        <f t="shared" si="63"/>
        <v>國學院</v>
      </c>
    </row>
    <row r="938" spans="1:14" x14ac:dyDescent="0.2">
      <c r="A938" s="52">
        <f t="shared" si="60"/>
        <v>19634</v>
      </c>
      <c r="B938" s="52">
        <f t="shared" si="61"/>
        <v>1</v>
      </c>
      <c r="C938" s="57">
        <f t="shared" si="62"/>
        <v>96</v>
      </c>
      <c r="D938" s="57">
        <v>19634</v>
      </c>
      <c r="E938" s="57" t="s">
        <v>24</v>
      </c>
      <c r="F938" s="57" t="s">
        <v>3384</v>
      </c>
      <c r="G938" s="58" t="s">
        <v>2553</v>
      </c>
      <c r="H938" s="58" t="s">
        <v>1136</v>
      </c>
      <c r="I938" s="58" t="s">
        <v>2554</v>
      </c>
      <c r="J938" s="58" t="s">
        <v>1599</v>
      </c>
      <c r="K938" s="57" t="s">
        <v>291</v>
      </c>
      <c r="L938" s="57" t="s">
        <v>188</v>
      </c>
      <c r="M938" s="59">
        <v>2</v>
      </c>
      <c r="N938" s="57" t="str">
        <f t="shared" si="63"/>
        <v>國學院</v>
      </c>
    </row>
    <row r="939" spans="1:14" x14ac:dyDescent="0.2">
      <c r="A939" s="52">
        <f t="shared" si="60"/>
        <v>19635</v>
      </c>
      <c r="B939" s="52">
        <f t="shared" si="61"/>
        <v>1</v>
      </c>
      <c r="C939" s="57">
        <f t="shared" si="62"/>
        <v>96</v>
      </c>
      <c r="D939" s="57">
        <v>19635</v>
      </c>
      <c r="E939" s="57" t="s">
        <v>129</v>
      </c>
      <c r="F939" s="57" t="s">
        <v>586</v>
      </c>
      <c r="G939" s="58" t="s">
        <v>2014</v>
      </c>
      <c r="H939" s="58" t="s">
        <v>1038</v>
      </c>
      <c r="I939" s="58" t="s">
        <v>2015</v>
      </c>
      <c r="J939" s="58" t="s">
        <v>1039</v>
      </c>
      <c r="K939" s="57" t="s">
        <v>291</v>
      </c>
      <c r="L939" s="57" t="s">
        <v>188</v>
      </c>
      <c r="M939" s="59">
        <v>2</v>
      </c>
      <c r="N939" s="57" t="str">
        <f t="shared" si="63"/>
        <v>國學院</v>
      </c>
    </row>
    <row r="940" spans="1:14" x14ac:dyDescent="0.2">
      <c r="A940" s="52">
        <f t="shared" si="60"/>
        <v>19636</v>
      </c>
      <c r="B940" s="52">
        <f t="shared" si="61"/>
        <v>1</v>
      </c>
      <c r="C940" s="57">
        <f t="shared" si="62"/>
        <v>96</v>
      </c>
      <c r="D940" s="57">
        <v>19636</v>
      </c>
      <c r="E940" s="57" t="s">
        <v>615</v>
      </c>
      <c r="F940" s="57" t="s">
        <v>3385</v>
      </c>
      <c r="G940" s="58" t="s">
        <v>3386</v>
      </c>
      <c r="H940" s="58" t="s">
        <v>2114</v>
      </c>
      <c r="I940" s="58" t="s">
        <v>3387</v>
      </c>
      <c r="J940" s="58" t="s">
        <v>2115</v>
      </c>
      <c r="K940" s="57" t="s">
        <v>291</v>
      </c>
      <c r="L940" s="57" t="s">
        <v>188</v>
      </c>
      <c r="M940" s="59">
        <v>2</v>
      </c>
      <c r="N940" s="57" t="str">
        <f t="shared" si="63"/>
        <v>國學院</v>
      </c>
    </row>
    <row r="941" spans="1:14" x14ac:dyDescent="0.2">
      <c r="A941" s="52">
        <f t="shared" si="60"/>
        <v>19637</v>
      </c>
      <c r="B941" s="52">
        <f t="shared" si="61"/>
        <v>1</v>
      </c>
      <c r="C941" s="57">
        <f t="shared" si="62"/>
        <v>96</v>
      </c>
      <c r="D941" s="57">
        <v>19637</v>
      </c>
      <c r="E941" s="57" t="s">
        <v>3388</v>
      </c>
      <c r="F941" s="57" t="s">
        <v>3389</v>
      </c>
      <c r="G941" s="58" t="s">
        <v>3390</v>
      </c>
      <c r="H941" s="58" t="s">
        <v>2048</v>
      </c>
      <c r="I941" s="58" t="s">
        <v>3391</v>
      </c>
      <c r="J941" s="58" t="s">
        <v>2935</v>
      </c>
      <c r="K941" s="57" t="s">
        <v>291</v>
      </c>
      <c r="L941" s="57" t="s">
        <v>188</v>
      </c>
      <c r="M941" s="59">
        <v>2</v>
      </c>
      <c r="N941" s="57" t="str">
        <f t="shared" si="63"/>
        <v>國學院</v>
      </c>
    </row>
    <row r="942" spans="1:14" x14ac:dyDescent="0.2">
      <c r="A942" s="52">
        <f t="shared" si="60"/>
        <v>19641</v>
      </c>
      <c r="B942" s="52">
        <f t="shared" si="61"/>
        <v>1</v>
      </c>
      <c r="C942" s="57">
        <f t="shared" si="62"/>
        <v>96</v>
      </c>
      <c r="D942" s="57">
        <v>19641</v>
      </c>
      <c r="E942" s="57" t="s">
        <v>3392</v>
      </c>
      <c r="F942" s="57" t="s">
        <v>3393</v>
      </c>
      <c r="G942" s="58" t="s">
        <v>3551</v>
      </c>
      <c r="H942" s="58" t="s">
        <v>1137</v>
      </c>
      <c r="I942" s="58" t="s">
        <v>3394</v>
      </c>
      <c r="J942" s="58" t="s">
        <v>1933</v>
      </c>
      <c r="K942" s="57" t="s">
        <v>291</v>
      </c>
      <c r="L942" s="57" t="s">
        <v>188</v>
      </c>
      <c r="M942" s="59">
        <v>2</v>
      </c>
      <c r="N942" s="57" t="str">
        <f t="shared" si="63"/>
        <v>國學院</v>
      </c>
    </row>
    <row r="943" spans="1:14" x14ac:dyDescent="0.2">
      <c r="A943" s="52">
        <f t="shared" si="60"/>
        <v>19645</v>
      </c>
      <c r="B943" s="52">
        <f t="shared" si="61"/>
        <v>1</v>
      </c>
      <c r="C943" s="57">
        <f t="shared" si="62"/>
        <v>96</v>
      </c>
      <c r="D943" s="57">
        <v>19645</v>
      </c>
      <c r="E943" s="57" t="s">
        <v>357</v>
      </c>
      <c r="F943" s="57" t="s">
        <v>3395</v>
      </c>
      <c r="G943" s="58" t="s">
        <v>1316</v>
      </c>
      <c r="H943" s="58" t="s">
        <v>2914</v>
      </c>
      <c r="I943" s="58" t="s">
        <v>1446</v>
      </c>
      <c r="J943" s="58" t="s">
        <v>2915</v>
      </c>
      <c r="K943" s="57" t="s">
        <v>291</v>
      </c>
      <c r="L943" s="57" t="s">
        <v>188</v>
      </c>
      <c r="M943" s="59">
        <v>2</v>
      </c>
      <c r="N943" s="57" t="str">
        <f t="shared" si="63"/>
        <v>國學院</v>
      </c>
    </row>
    <row r="944" spans="1:14" x14ac:dyDescent="0.2">
      <c r="A944" s="52">
        <f t="shared" si="60"/>
        <v>19647</v>
      </c>
      <c r="B944" s="52">
        <f t="shared" si="61"/>
        <v>1</v>
      </c>
      <c r="C944" s="57">
        <f t="shared" si="62"/>
        <v>96</v>
      </c>
      <c r="D944" s="57">
        <v>19647</v>
      </c>
      <c r="E944" s="57" t="s">
        <v>3396</v>
      </c>
      <c r="F944" s="57" t="s">
        <v>2985</v>
      </c>
      <c r="G944" s="58" t="s">
        <v>2832</v>
      </c>
      <c r="H944" s="58" t="s">
        <v>1213</v>
      </c>
      <c r="I944" s="58" t="s">
        <v>3397</v>
      </c>
      <c r="J944" s="58" t="s">
        <v>1215</v>
      </c>
      <c r="K944" s="57" t="s">
        <v>291</v>
      </c>
      <c r="L944" s="57" t="s">
        <v>188</v>
      </c>
      <c r="M944" s="59">
        <v>2</v>
      </c>
      <c r="N944" s="57" t="str">
        <f t="shared" si="63"/>
        <v>國學院</v>
      </c>
    </row>
    <row r="945" spans="1:14" x14ac:dyDescent="0.2">
      <c r="A945" s="52">
        <f t="shared" si="60"/>
        <v>19672</v>
      </c>
      <c r="B945" s="52">
        <f t="shared" si="61"/>
        <v>1</v>
      </c>
      <c r="C945" s="57">
        <f t="shared" si="62"/>
        <v>96</v>
      </c>
      <c r="D945" s="57">
        <v>19672</v>
      </c>
      <c r="E945" s="57" t="s">
        <v>3400</v>
      </c>
      <c r="F945" s="57" t="s">
        <v>607</v>
      </c>
      <c r="G945" s="58" t="s">
        <v>3401</v>
      </c>
      <c r="H945" s="58" t="s">
        <v>1348</v>
      </c>
      <c r="I945" s="58" t="s">
        <v>3402</v>
      </c>
      <c r="J945" s="58" t="s">
        <v>1349</v>
      </c>
      <c r="K945" s="57" t="s">
        <v>292</v>
      </c>
      <c r="L945" s="57" t="s">
        <v>188</v>
      </c>
      <c r="M945" s="59">
        <v>2</v>
      </c>
      <c r="N945" s="57" t="str">
        <f t="shared" si="63"/>
        <v>國學院</v>
      </c>
    </row>
    <row r="946" spans="1:14" x14ac:dyDescent="0.2">
      <c r="A946" s="52">
        <f t="shared" si="60"/>
        <v>19673</v>
      </c>
      <c r="B946" s="52">
        <f t="shared" si="61"/>
        <v>1</v>
      </c>
      <c r="C946" s="57">
        <f t="shared" si="62"/>
        <v>96</v>
      </c>
      <c r="D946" s="57">
        <v>19673</v>
      </c>
      <c r="E946" s="57" t="s">
        <v>26</v>
      </c>
      <c r="F946" s="57" t="s">
        <v>585</v>
      </c>
      <c r="G946" s="58" t="s">
        <v>1466</v>
      </c>
      <c r="H946" s="58" t="s">
        <v>1352</v>
      </c>
      <c r="I946" s="58" t="s">
        <v>1559</v>
      </c>
      <c r="J946" s="58" t="s">
        <v>1560</v>
      </c>
      <c r="K946" s="57" t="s">
        <v>292</v>
      </c>
      <c r="L946" s="57" t="s">
        <v>188</v>
      </c>
      <c r="M946" s="59">
        <v>2</v>
      </c>
      <c r="N946" s="57" t="str">
        <f t="shared" si="63"/>
        <v>國學院</v>
      </c>
    </row>
    <row r="947" spans="1:14" x14ac:dyDescent="0.2">
      <c r="A947" s="52">
        <f t="shared" si="60"/>
        <v>19674</v>
      </c>
      <c r="B947" s="52">
        <f t="shared" si="61"/>
        <v>1</v>
      </c>
      <c r="C947" s="57">
        <f t="shared" si="62"/>
        <v>96</v>
      </c>
      <c r="D947" s="57">
        <v>19674</v>
      </c>
      <c r="E947" s="57" t="s">
        <v>3403</v>
      </c>
      <c r="F947" s="57" t="s">
        <v>3404</v>
      </c>
      <c r="G947" s="58" t="s">
        <v>3405</v>
      </c>
      <c r="H947" s="58" t="s">
        <v>3406</v>
      </c>
      <c r="I947" s="58" t="s">
        <v>3407</v>
      </c>
      <c r="J947" s="58" t="s">
        <v>3408</v>
      </c>
      <c r="K947" s="57" t="s">
        <v>292</v>
      </c>
      <c r="L947" s="57" t="s">
        <v>188</v>
      </c>
      <c r="M947" s="59">
        <v>2</v>
      </c>
      <c r="N947" s="57" t="str">
        <f t="shared" si="63"/>
        <v>國學院</v>
      </c>
    </row>
    <row r="948" spans="1:14" x14ac:dyDescent="0.2">
      <c r="A948" s="52">
        <f t="shared" si="60"/>
        <v>19675</v>
      </c>
      <c r="B948" s="52">
        <f t="shared" si="61"/>
        <v>1</v>
      </c>
      <c r="C948" s="57">
        <f t="shared" si="62"/>
        <v>96</v>
      </c>
      <c r="D948" s="57">
        <v>19675</v>
      </c>
      <c r="E948" s="57" t="s">
        <v>655</v>
      </c>
      <c r="F948" s="57" t="s">
        <v>3409</v>
      </c>
      <c r="G948" s="58" t="s">
        <v>3410</v>
      </c>
      <c r="H948" s="58" t="s">
        <v>3411</v>
      </c>
      <c r="I948" s="58" t="s">
        <v>3412</v>
      </c>
      <c r="J948" s="58" t="s">
        <v>3413</v>
      </c>
      <c r="K948" s="57" t="s">
        <v>292</v>
      </c>
      <c r="L948" s="57" t="s">
        <v>188</v>
      </c>
      <c r="M948" s="59">
        <v>2</v>
      </c>
      <c r="N948" s="57" t="str">
        <f t="shared" si="63"/>
        <v>國學院</v>
      </c>
    </row>
    <row r="949" spans="1:14" x14ac:dyDescent="0.2">
      <c r="A949" s="52">
        <f t="shared" si="60"/>
        <v>19676</v>
      </c>
      <c r="B949" s="52">
        <f t="shared" si="61"/>
        <v>1</v>
      </c>
      <c r="C949" s="57">
        <f t="shared" si="62"/>
        <v>96</v>
      </c>
      <c r="D949" s="57">
        <v>19676</v>
      </c>
      <c r="E949" s="57" t="s">
        <v>3414</v>
      </c>
      <c r="F949" s="57" t="s">
        <v>3415</v>
      </c>
      <c r="G949" s="58" t="s">
        <v>3416</v>
      </c>
      <c r="H949" s="58" t="s">
        <v>2200</v>
      </c>
      <c r="I949" s="58" t="s">
        <v>3417</v>
      </c>
      <c r="J949" s="58" t="s">
        <v>2202</v>
      </c>
      <c r="K949" s="57" t="s">
        <v>292</v>
      </c>
      <c r="L949" s="57" t="s">
        <v>188</v>
      </c>
      <c r="M949" s="59">
        <v>2</v>
      </c>
      <c r="N949" s="57" t="str">
        <f t="shared" si="63"/>
        <v>國學院</v>
      </c>
    </row>
    <row r="950" spans="1:14" x14ac:dyDescent="0.2">
      <c r="A950" s="52">
        <f t="shared" si="60"/>
        <v>19677</v>
      </c>
      <c r="B950" s="52">
        <f t="shared" si="61"/>
        <v>1</v>
      </c>
      <c r="C950" s="57">
        <f t="shared" si="62"/>
        <v>96</v>
      </c>
      <c r="D950" s="57">
        <v>19677</v>
      </c>
      <c r="E950" s="57" t="s">
        <v>3418</v>
      </c>
      <c r="F950" s="57" t="s">
        <v>650</v>
      </c>
      <c r="G950" s="58" t="s">
        <v>3419</v>
      </c>
      <c r="H950" s="58" t="s">
        <v>2172</v>
      </c>
      <c r="I950" s="58" t="s">
        <v>3420</v>
      </c>
      <c r="J950" s="58" t="s">
        <v>2173</v>
      </c>
      <c r="K950" s="57" t="s">
        <v>292</v>
      </c>
      <c r="L950" s="57" t="s">
        <v>189</v>
      </c>
      <c r="M950" s="59">
        <v>2</v>
      </c>
      <c r="N950" s="57" t="str">
        <f t="shared" si="63"/>
        <v>國學院</v>
      </c>
    </row>
    <row r="951" spans="1:14" x14ac:dyDescent="0.2">
      <c r="A951" s="52">
        <f t="shared" si="60"/>
        <v>19678</v>
      </c>
      <c r="B951" s="52">
        <f t="shared" si="61"/>
        <v>1</v>
      </c>
      <c r="C951" s="57">
        <f t="shared" si="62"/>
        <v>96</v>
      </c>
      <c r="D951" s="57">
        <v>19678</v>
      </c>
      <c r="E951" s="57" t="s">
        <v>83</v>
      </c>
      <c r="F951" s="57" t="s">
        <v>3421</v>
      </c>
      <c r="G951" s="58" t="s">
        <v>1225</v>
      </c>
      <c r="H951" s="58" t="s">
        <v>3422</v>
      </c>
      <c r="I951" s="58" t="s">
        <v>1226</v>
      </c>
      <c r="J951" s="58" t="s">
        <v>3423</v>
      </c>
      <c r="K951" s="57" t="s">
        <v>292</v>
      </c>
      <c r="L951" s="57" t="s">
        <v>189</v>
      </c>
      <c r="M951" s="59">
        <v>2</v>
      </c>
      <c r="N951" s="57" t="str">
        <f t="shared" si="63"/>
        <v>國學院</v>
      </c>
    </row>
    <row r="952" spans="1:14" x14ac:dyDescent="0.2">
      <c r="A952" s="52">
        <f t="shared" si="60"/>
        <v>19679</v>
      </c>
      <c r="B952" s="52">
        <f t="shared" si="61"/>
        <v>1</v>
      </c>
      <c r="C952" s="57">
        <f t="shared" si="62"/>
        <v>96</v>
      </c>
      <c r="D952" s="57">
        <v>19679</v>
      </c>
      <c r="E952" s="57" t="s">
        <v>641</v>
      </c>
      <c r="F952" s="57" t="s">
        <v>3424</v>
      </c>
      <c r="G952" s="58" t="s">
        <v>1861</v>
      </c>
      <c r="H952" s="58" t="s">
        <v>2559</v>
      </c>
      <c r="I952" s="58" t="s">
        <v>1863</v>
      </c>
      <c r="J952" s="58" t="s">
        <v>2560</v>
      </c>
      <c r="K952" s="57" t="s">
        <v>292</v>
      </c>
      <c r="L952" s="57" t="s">
        <v>188</v>
      </c>
      <c r="M952" s="59">
        <v>2</v>
      </c>
      <c r="N952" s="57" t="str">
        <f t="shared" si="63"/>
        <v>國學院</v>
      </c>
    </row>
    <row r="953" spans="1:14" x14ac:dyDescent="0.2">
      <c r="A953" s="52">
        <f t="shared" si="60"/>
        <v>19680</v>
      </c>
      <c r="B953" s="52">
        <f t="shared" si="61"/>
        <v>1</v>
      </c>
      <c r="C953" s="57">
        <f t="shared" si="62"/>
        <v>96</v>
      </c>
      <c r="D953" s="57">
        <v>19680</v>
      </c>
      <c r="E953" s="57" t="s">
        <v>31</v>
      </c>
      <c r="F953" s="57" t="s">
        <v>959</v>
      </c>
      <c r="G953" s="58" t="s">
        <v>1217</v>
      </c>
      <c r="H953" s="58" t="s">
        <v>3107</v>
      </c>
      <c r="I953" s="58" t="s">
        <v>1219</v>
      </c>
      <c r="J953" s="58" t="s">
        <v>3108</v>
      </c>
      <c r="K953" s="57" t="s">
        <v>292</v>
      </c>
      <c r="L953" s="57" t="s">
        <v>188</v>
      </c>
      <c r="M953" s="59">
        <v>2</v>
      </c>
      <c r="N953" s="57" t="str">
        <f t="shared" si="63"/>
        <v>國學院</v>
      </c>
    </row>
    <row r="954" spans="1:14" x14ac:dyDescent="0.2">
      <c r="A954" s="52">
        <f t="shared" si="60"/>
        <v>19681</v>
      </c>
      <c r="B954" s="52">
        <f t="shared" si="61"/>
        <v>1</v>
      </c>
      <c r="C954" s="57">
        <f t="shared" si="62"/>
        <v>96</v>
      </c>
      <c r="D954" s="57">
        <v>19681</v>
      </c>
      <c r="E954" s="57" t="s">
        <v>3425</v>
      </c>
      <c r="F954" s="57" t="s">
        <v>3426</v>
      </c>
      <c r="G954" s="58" t="s">
        <v>3427</v>
      </c>
      <c r="H954" s="58" t="s">
        <v>3045</v>
      </c>
      <c r="I954" s="58" t="s">
        <v>3428</v>
      </c>
      <c r="J954" s="58" t="s">
        <v>3046</v>
      </c>
      <c r="K954" s="57" t="s">
        <v>292</v>
      </c>
      <c r="L954" s="57" t="s">
        <v>188</v>
      </c>
      <c r="M954" s="59">
        <v>2</v>
      </c>
      <c r="N954" s="57" t="str">
        <f t="shared" si="63"/>
        <v>國學院</v>
      </c>
    </row>
    <row r="955" spans="1:14" x14ac:dyDescent="0.2">
      <c r="A955" s="52">
        <f t="shared" si="60"/>
        <v>19682</v>
      </c>
      <c r="B955" s="52">
        <f t="shared" si="61"/>
        <v>1</v>
      </c>
      <c r="C955" s="57">
        <f t="shared" si="62"/>
        <v>96</v>
      </c>
      <c r="D955" s="57">
        <v>19682</v>
      </c>
      <c r="E955" s="57" t="s">
        <v>3429</v>
      </c>
      <c r="F955" s="57" t="s">
        <v>3430</v>
      </c>
      <c r="G955" s="58" t="s">
        <v>3431</v>
      </c>
      <c r="H955" s="58" t="s">
        <v>1146</v>
      </c>
      <c r="I955" s="58" t="s">
        <v>3432</v>
      </c>
      <c r="J955" s="58" t="s">
        <v>1147</v>
      </c>
      <c r="K955" s="57" t="s">
        <v>292</v>
      </c>
      <c r="L955" s="57" t="s">
        <v>188</v>
      </c>
      <c r="M955" s="59">
        <v>2</v>
      </c>
      <c r="N955" s="57" t="str">
        <f t="shared" si="63"/>
        <v>國學院</v>
      </c>
    </row>
    <row r="956" spans="1:14" x14ac:dyDescent="0.2">
      <c r="A956" s="52">
        <f t="shared" si="60"/>
        <v>19684</v>
      </c>
      <c r="B956" s="52">
        <f t="shared" si="61"/>
        <v>1</v>
      </c>
      <c r="C956" s="57">
        <f t="shared" si="62"/>
        <v>96</v>
      </c>
      <c r="D956" s="57">
        <v>19684</v>
      </c>
      <c r="E956" s="57" t="s">
        <v>3552</v>
      </c>
      <c r="F956" s="57" t="s">
        <v>753</v>
      </c>
      <c r="G956" s="58" t="s">
        <v>3553</v>
      </c>
      <c r="H956" s="58" t="s">
        <v>1726</v>
      </c>
      <c r="I956" s="58" t="s">
        <v>3554</v>
      </c>
      <c r="J956" s="58" t="s">
        <v>3555</v>
      </c>
      <c r="K956" s="57" t="s">
        <v>292</v>
      </c>
      <c r="L956" s="57" t="s">
        <v>188</v>
      </c>
      <c r="M956" s="59">
        <v>2</v>
      </c>
      <c r="N956" s="57" t="str">
        <f t="shared" si="63"/>
        <v>國學院</v>
      </c>
    </row>
    <row r="957" spans="1:14" x14ac:dyDescent="0.2">
      <c r="A957" s="52">
        <f t="shared" si="60"/>
        <v>19906</v>
      </c>
      <c r="B957" s="52">
        <f t="shared" si="61"/>
        <v>1</v>
      </c>
      <c r="C957" s="57">
        <f t="shared" si="62"/>
        <v>99</v>
      </c>
      <c r="D957" s="57">
        <v>19906</v>
      </c>
      <c r="E957" s="57" t="s">
        <v>682</v>
      </c>
      <c r="F957" s="57" t="s">
        <v>3433</v>
      </c>
      <c r="G957" s="58" t="s">
        <v>3156</v>
      </c>
      <c r="H957" s="58" t="s">
        <v>3434</v>
      </c>
      <c r="I957" s="58" t="s">
        <v>3157</v>
      </c>
      <c r="J957" s="58" t="s">
        <v>3435</v>
      </c>
      <c r="K957" s="57" t="s">
        <v>291</v>
      </c>
      <c r="L957" s="57" t="s">
        <v>188</v>
      </c>
      <c r="M957" s="59">
        <v>2</v>
      </c>
      <c r="N957" s="57" t="str">
        <f t="shared" si="63"/>
        <v>渋谷</v>
      </c>
    </row>
    <row r="958" spans="1:14" x14ac:dyDescent="0.2">
      <c r="A958" s="52">
        <f t="shared" si="60"/>
        <v>19907</v>
      </c>
      <c r="B958" s="52">
        <f t="shared" si="61"/>
        <v>1</v>
      </c>
      <c r="C958" s="57">
        <f t="shared" si="62"/>
        <v>99</v>
      </c>
      <c r="D958" s="57">
        <v>19907</v>
      </c>
      <c r="E958" s="57" t="s">
        <v>51</v>
      </c>
      <c r="F958" s="57" t="s">
        <v>4385</v>
      </c>
      <c r="G958" s="58" t="s">
        <v>1318</v>
      </c>
      <c r="H958" s="58" t="s">
        <v>4386</v>
      </c>
      <c r="I958" s="58" t="s">
        <v>1319</v>
      </c>
      <c r="J958" s="58" t="s">
        <v>4387</v>
      </c>
      <c r="K958" s="57" t="s">
        <v>291</v>
      </c>
      <c r="L958" s="57" t="s">
        <v>189</v>
      </c>
      <c r="M958" s="59">
        <v>1</v>
      </c>
      <c r="N958" s="57" t="str">
        <f t="shared" si="63"/>
        <v>渋谷</v>
      </c>
    </row>
    <row r="959" spans="1:14" x14ac:dyDescent="0.2">
      <c r="A959" s="52">
        <f t="shared" si="60"/>
        <v>19908</v>
      </c>
      <c r="B959" s="52">
        <f t="shared" si="61"/>
        <v>1</v>
      </c>
      <c r="C959" s="57">
        <f t="shared" si="62"/>
        <v>99</v>
      </c>
      <c r="D959" s="52">
        <v>19908</v>
      </c>
      <c r="E959" s="52" t="s">
        <v>4388</v>
      </c>
      <c r="F959" s="52" t="s">
        <v>4389</v>
      </c>
      <c r="G959" s="52" t="s">
        <v>4390</v>
      </c>
      <c r="H959" s="52" t="s">
        <v>4391</v>
      </c>
      <c r="I959" s="52" t="s">
        <v>4392</v>
      </c>
      <c r="J959" s="52" t="s">
        <v>4393</v>
      </c>
      <c r="K959" s="52" t="s">
        <v>291</v>
      </c>
      <c r="L959" s="52" t="s">
        <v>189</v>
      </c>
      <c r="M959" s="60">
        <v>1</v>
      </c>
      <c r="N959" s="57" t="str">
        <f t="shared" si="63"/>
        <v>渋谷</v>
      </c>
    </row>
    <row r="960" spans="1:14" x14ac:dyDescent="0.2">
      <c r="A960" s="52">
        <f t="shared" si="60"/>
        <v>19915</v>
      </c>
      <c r="B960" s="52">
        <f t="shared" si="61"/>
        <v>1</v>
      </c>
      <c r="C960" s="57">
        <f t="shared" si="62"/>
        <v>99</v>
      </c>
      <c r="D960" s="52">
        <v>19915</v>
      </c>
      <c r="E960" s="52" t="s">
        <v>3676</v>
      </c>
      <c r="F960" s="52" t="s">
        <v>4394</v>
      </c>
      <c r="G960" s="52" t="s">
        <v>3678</v>
      </c>
      <c r="H960" s="52" t="s">
        <v>4395</v>
      </c>
      <c r="I960" s="52" t="s">
        <v>3679</v>
      </c>
      <c r="J960" s="52" t="s">
        <v>4396</v>
      </c>
      <c r="K960" s="52" t="s">
        <v>291</v>
      </c>
      <c r="L960" s="52" t="s">
        <v>189</v>
      </c>
      <c r="M960" s="60">
        <v>1</v>
      </c>
      <c r="N960" s="57" t="str">
        <f t="shared" si="63"/>
        <v>渋谷</v>
      </c>
    </row>
    <row r="961" spans="1:14" x14ac:dyDescent="0.2">
      <c r="A961" s="52">
        <f t="shared" si="60"/>
        <v>19916</v>
      </c>
      <c r="B961" s="52">
        <f t="shared" si="61"/>
        <v>1</v>
      </c>
      <c r="C961" s="57">
        <f t="shared" si="62"/>
        <v>99</v>
      </c>
      <c r="D961" s="52">
        <v>19916</v>
      </c>
      <c r="E961" s="52" t="s">
        <v>4397</v>
      </c>
      <c r="F961" s="52" t="s">
        <v>4398</v>
      </c>
      <c r="G961" s="52" t="s">
        <v>1057</v>
      </c>
      <c r="H961" s="52" t="s">
        <v>1463</v>
      </c>
      <c r="I961" s="52" t="s">
        <v>4399</v>
      </c>
      <c r="J961" s="52" t="s">
        <v>1465</v>
      </c>
      <c r="K961" s="52" t="s">
        <v>291</v>
      </c>
      <c r="L961" s="52" t="s">
        <v>189</v>
      </c>
      <c r="M961" s="60">
        <v>1</v>
      </c>
      <c r="N961" s="57" t="str">
        <f t="shared" si="63"/>
        <v>渋谷</v>
      </c>
    </row>
    <row r="962" spans="1:14" x14ac:dyDescent="0.2">
      <c r="A962" s="52">
        <f t="shared" ref="A962:A1025" si="64">D962</f>
        <v>19918</v>
      </c>
      <c r="B962" s="52">
        <f t="shared" ref="B962:B1025" si="65">ROUNDDOWN(D962/10000,0)</f>
        <v>1</v>
      </c>
      <c r="C962" s="57">
        <f t="shared" ref="C962:C1025" si="66">ROUNDDOWN((D962-B962*10000)/100,0)</f>
        <v>99</v>
      </c>
      <c r="D962" s="52">
        <v>19918</v>
      </c>
      <c r="E962" s="52" t="s">
        <v>2208</v>
      </c>
      <c r="F962" s="52" t="s">
        <v>3436</v>
      </c>
      <c r="G962" s="52" t="s">
        <v>3437</v>
      </c>
      <c r="H962" s="52" t="s">
        <v>3438</v>
      </c>
      <c r="I962" s="52" t="s">
        <v>3439</v>
      </c>
      <c r="J962" s="52" t="s">
        <v>3440</v>
      </c>
      <c r="K962" s="52" t="s">
        <v>291</v>
      </c>
      <c r="L962" s="52" t="s">
        <v>188</v>
      </c>
      <c r="M962" s="60">
        <v>2</v>
      </c>
      <c r="N962" s="57" t="str">
        <f t="shared" ref="N962:N1025" si="67">VLOOKUP(B962*100+C962,学校,2,0)</f>
        <v>渋谷</v>
      </c>
    </row>
    <row r="963" spans="1:14" x14ac:dyDescent="0.2">
      <c r="A963" s="52">
        <f t="shared" si="64"/>
        <v>19920</v>
      </c>
      <c r="B963" s="52">
        <f t="shared" si="65"/>
        <v>1</v>
      </c>
      <c r="C963" s="57">
        <f t="shared" si="66"/>
        <v>99</v>
      </c>
      <c r="D963" s="52">
        <v>19920</v>
      </c>
      <c r="E963" s="52" t="s">
        <v>3441</v>
      </c>
      <c r="F963" s="52" t="s">
        <v>3442</v>
      </c>
      <c r="G963" s="52" t="s">
        <v>3443</v>
      </c>
      <c r="H963" s="52" t="s">
        <v>1738</v>
      </c>
      <c r="I963" s="52" t="s">
        <v>3444</v>
      </c>
      <c r="J963" s="52" t="s">
        <v>1740</v>
      </c>
      <c r="K963" s="52" t="s">
        <v>291</v>
      </c>
      <c r="L963" s="52" t="s">
        <v>188</v>
      </c>
      <c r="M963" s="60">
        <v>2</v>
      </c>
      <c r="N963" s="57" t="str">
        <f t="shared" si="67"/>
        <v>渋谷</v>
      </c>
    </row>
    <row r="964" spans="1:14" x14ac:dyDescent="0.2">
      <c r="A964" s="52">
        <f t="shared" si="64"/>
        <v>19921</v>
      </c>
      <c r="B964" s="52">
        <f t="shared" si="65"/>
        <v>1</v>
      </c>
      <c r="C964" s="57">
        <f t="shared" si="66"/>
        <v>99</v>
      </c>
      <c r="D964" s="52">
        <v>19921</v>
      </c>
      <c r="E964" s="52" t="s">
        <v>4400</v>
      </c>
      <c r="F964" s="52" t="s">
        <v>4401</v>
      </c>
      <c r="G964" s="52" t="s">
        <v>4402</v>
      </c>
      <c r="H964" s="52" t="s">
        <v>4403</v>
      </c>
      <c r="I964" s="52" t="s">
        <v>4404</v>
      </c>
      <c r="J964" s="52" t="s">
        <v>4405</v>
      </c>
      <c r="K964" s="52" t="s">
        <v>291</v>
      </c>
      <c r="L964" s="52" t="s">
        <v>189</v>
      </c>
      <c r="M964" s="60">
        <v>1</v>
      </c>
      <c r="N964" s="57" t="str">
        <f t="shared" si="67"/>
        <v>渋谷</v>
      </c>
    </row>
    <row r="965" spans="1:14" x14ac:dyDescent="0.2">
      <c r="A965" s="52">
        <f t="shared" si="64"/>
        <v>19924</v>
      </c>
      <c r="B965" s="52">
        <f t="shared" si="65"/>
        <v>1</v>
      </c>
      <c r="C965" s="57">
        <f t="shared" si="66"/>
        <v>99</v>
      </c>
      <c r="D965" s="52">
        <v>19924</v>
      </c>
      <c r="E965" s="52" t="s">
        <v>85</v>
      </c>
      <c r="F965" s="52" t="s">
        <v>4406</v>
      </c>
      <c r="G965" s="52" t="s">
        <v>2297</v>
      </c>
      <c r="H965" s="52" t="s">
        <v>1499</v>
      </c>
      <c r="I965" s="52" t="s">
        <v>2299</v>
      </c>
      <c r="J965" s="52" t="s">
        <v>1500</v>
      </c>
      <c r="K965" s="52" t="s">
        <v>291</v>
      </c>
      <c r="L965" s="52" t="s">
        <v>189</v>
      </c>
      <c r="M965" s="60">
        <v>1</v>
      </c>
      <c r="N965" s="57" t="str">
        <f t="shared" si="67"/>
        <v>渋谷</v>
      </c>
    </row>
    <row r="966" spans="1:14" x14ac:dyDescent="0.2">
      <c r="A966" s="52">
        <f t="shared" si="64"/>
        <v>19928</v>
      </c>
      <c r="B966" s="52">
        <f t="shared" si="65"/>
        <v>1</v>
      </c>
      <c r="C966" s="57">
        <f t="shared" si="66"/>
        <v>99</v>
      </c>
      <c r="D966" s="52">
        <v>19928</v>
      </c>
      <c r="E966" s="52" t="s">
        <v>3445</v>
      </c>
      <c r="F966" s="52" t="s">
        <v>3446</v>
      </c>
      <c r="G966" s="52" t="s">
        <v>3447</v>
      </c>
      <c r="H966" s="52" t="s">
        <v>1053</v>
      </c>
      <c r="I966" s="52" t="s">
        <v>3448</v>
      </c>
      <c r="J966" s="52" t="s">
        <v>1054</v>
      </c>
      <c r="K966" s="52" t="s">
        <v>291</v>
      </c>
      <c r="L966" s="52" t="s">
        <v>188</v>
      </c>
      <c r="M966" s="60">
        <v>2</v>
      </c>
      <c r="N966" s="57" t="str">
        <f t="shared" si="67"/>
        <v>渋谷</v>
      </c>
    </row>
    <row r="967" spans="1:14" x14ac:dyDescent="0.2">
      <c r="A967" s="52">
        <f t="shared" si="64"/>
        <v>19934</v>
      </c>
      <c r="B967" s="52">
        <f t="shared" si="65"/>
        <v>1</v>
      </c>
      <c r="C967" s="57">
        <f t="shared" si="66"/>
        <v>99</v>
      </c>
      <c r="D967" s="52">
        <v>19934</v>
      </c>
      <c r="E967" s="52" t="s">
        <v>3449</v>
      </c>
      <c r="F967" s="52" t="s">
        <v>3450</v>
      </c>
      <c r="G967" s="52" t="s">
        <v>3451</v>
      </c>
      <c r="H967" s="52" t="s">
        <v>3452</v>
      </c>
      <c r="I967" s="52" t="s">
        <v>3453</v>
      </c>
      <c r="J967" s="52" t="s">
        <v>3454</v>
      </c>
      <c r="K967" s="52" t="s">
        <v>291</v>
      </c>
      <c r="L967" s="52" t="s">
        <v>188</v>
      </c>
      <c r="M967" s="60">
        <v>2</v>
      </c>
      <c r="N967" s="57" t="str">
        <f t="shared" si="67"/>
        <v>渋谷</v>
      </c>
    </row>
    <row r="968" spans="1:14" x14ac:dyDescent="0.2">
      <c r="A968" s="52">
        <f t="shared" si="64"/>
        <v>19952</v>
      </c>
      <c r="B968" s="52">
        <f t="shared" si="65"/>
        <v>1</v>
      </c>
      <c r="C968" s="57">
        <f t="shared" si="66"/>
        <v>99</v>
      </c>
      <c r="D968" s="52">
        <v>19952</v>
      </c>
      <c r="E968" s="52" t="s">
        <v>4407</v>
      </c>
      <c r="F968" s="52" t="s">
        <v>481</v>
      </c>
      <c r="G968" s="52" t="s">
        <v>4408</v>
      </c>
      <c r="H968" s="52" t="s">
        <v>1791</v>
      </c>
      <c r="I968" s="52" t="s">
        <v>4409</v>
      </c>
      <c r="J968" s="52" t="s">
        <v>1886</v>
      </c>
      <c r="K968" s="52" t="s">
        <v>292</v>
      </c>
      <c r="L968" s="52" t="s">
        <v>189</v>
      </c>
      <c r="M968" s="60">
        <v>1</v>
      </c>
      <c r="N968" s="57" t="str">
        <f t="shared" si="67"/>
        <v>渋谷</v>
      </c>
    </row>
    <row r="969" spans="1:14" x14ac:dyDescent="0.2">
      <c r="A969" s="52">
        <f t="shared" si="64"/>
        <v>19966</v>
      </c>
      <c r="B969" s="52">
        <f t="shared" si="65"/>
        <v>1</v>
      </c>
      <c r="C969" s="57">
        <f t="shared" si="66"/>
        <v>99</v>
      </c>
      <c r="D969" s="52">
        <v>19966</v>
      </c>
      <c r="E969" s="52" t="s">
        <v>4410</v>
      </c>
      <c r="F969" s="52" t="s">
        <v>4411</v>
      </c>
      <c r="G969" s="52" t="s">
        <v>4412</v>
      </c>
      <c r="H969" s="52" t="s">
        <v>1422</v>
      </c>
      <c r="I969" s="52" t="s">
        <v>4413</v>
      </c>
      <c r="J969" s="52" t="s">
        <v>1424</v>
      </c>
      <c r="K969" s="52" t="s">
        <v>292</v>
      </c>
      <c r="L969" s="52" t="s">
        <v>189</v>
      </c>
      <c r="M969" s="60">
        <v>1</v>
      </c>
      <c r="N969" s="57" t="str">
        <f t="shared" si="67"/>
        <v>渋谷</v>
      </c>
    </row>
    <row r="970" spans="1:14" x14ac:dyDescent="0.2">
      <c r="A970" s="52">
        <f t="shared" si="64"/>
        <v>19973</v>
      </c>
      <c r="B970" s="52">
        <f t="shared" si="65"/>
        <v>1</v>
      </c>
      <c r="C970" s="57">
        <f t="shared" si="66"/>
        <v>99</v>
      </c>
      <c r="D970" s="52">
        <v>19973</v>
      </c>
      <c r="E970" s="52" t="s">
        <v>4414</v>
      </c>
      <c r="F970" s="52" t="s">
        <v>4415</v>
      </c>
      <c r="G970" s="52" t="s">
        <v>3284</v>
      </c>
      <c r="H970" s="52" t="s">
        <v>4416</v>
      </c>
      <c r="I970" s="52" t="s">
        <v>3285</v>
      </c>
      <c r="J970" s="52" t="s">
        <v>4417</v>
      </c>
      <c r="K970" s="52" t="s">
        <v>292</v>
      </c>
      <c r="L970" s="52" t="s">
        <v>189</v>
      </c>
      <c r="M970" s="60">
        <v>1</v>
      </c>
      <c r="N970" s="57" t="str">
        <f t="shared" si="67"/>
        <v>渋谷</v>
      </c>
    </row>
    <row r="971" spans="1:14" x14ac:dyDescent="0.2">
      <c r="A971" s="52">
        <f t="shared" si="64"/>
        <v>19976</v>
      </c>
      <c r="B971" s="52">
        <f t="shared" si="65"/>
        <v>1</v>
      </c>
      <c r="C971" s="57">
        <f t="shared" si="66"/>
        <v>99</v>
      </c>
      <c r="D971" s="52">
        <v>19976</v>
      </c>
      <c r="E971" s="52" t="s">
        <v>3455</v>
      </c>
      <c r="F971" s="52" t="s">
        <v>640</v>
      </c>
      <c r="G971" s="52" t="s">
        <v>3456</v>
      </c>
      <c r="H971" s="52" t="s">
        <v>3457</v>
      </c>
      <c r="I971" s="52" t="s">
        <v>3458</v>
      </c>
      <c r="J971" s="52" t="s">
        <v>3459</v>
      </c>
      <c r="K971" s="52" t="s">
        <v>292</v>
      </c>
      <c r="L971" s="52" t="s">
        <v>188</v>
      </c>
      <c r="M971" s="60">
        <v>2</v>
      </c>
      <c r="N971" s="57" t="str">
        <f t="shared" si="67"/>
        <v>渋谷</v>
      </c>
    </row>
    <row r="972" spans="1:14" x14ac:dyDescent="0.2">
      <c r="A972" s="52">
        <f t="shared" si="64"/>
        <v>19981</v>
      </c>
      <c r="B972" s="52">
        <f t="shared" si="65"/>
        <v>1</v>
      </c>
      <c r="C972" s="57">
        <f t="shared" si="66"/>
        <v>99</v>
      </c>
      <c r="D972" s="52">
        <v>19981</v>
      </c>
      <c r="E972" s="52" t="s">
        <v>3460</v>
      </c>
      <c r="F972" s="52" t="s">
        <v>3461</v>
      </c>
      <c r="G972" s="52" t="s">
        <v>3462</v>
      </c>
      <c r="H972" s="52" t="s">
        <v>1078</v>
      </c>
      <c r="I972" s="52" t="s">
        <v>3463</v>
      </c>
      <c r="J972" s="52" t="s">
        <v>1079</v>
      </c>
      <c r="K972" s="52" t="s">
        <v>292</v>
      </c>
      <c r="L972" s="52" t="s">
        <v>188</v>
      </c>
      <c r="M972" s="60">
        <v>2</v>
      </c>
      <c r="N972" s="57" t="str">
        <f t="shared" si="67"/>
        <v>渋谷</v>
      </c>
    </row>
    <row r="973" spans="1:14" x14ac:dyDescent="0.2">
      <c r="A973" s="52">
        <f t="shared" si="64"/>
        <v>19983</v>
      </c>
      <c r="B973" s="52">
        <f t="shared" si="65"/>
        <v>1</v>
      </c>
      <c r="C973" s="57">
        <f t="shared" si="66"/>
        <v>99</v>
      </c>
      <c r="D973" s="52">
        <v>19983</v>
      </c>
      <c r="E973" s="52" t="s">
        <v>3464</v>
      </c>
      <c r="F973" s="52" t="s">
        <v>3465</v>
      </c>
      <c r="G973" s="52" t="s">
        <v>3466</v>
      </c>
      <c r="H973" s="52" t="s">
        <v>3467</v>
      </c>
      <c r="I973" s="52" t="s">
        <v>3468</v>
      </c>
      <c r="J973" s="52" t="s">
        <v>3469</v>
      </c>
      <c r="K973" s="52" t="s">
        <v>292</v>
      </c>
      <c r="L973" s="52" t="s">
        <v>188</v>
      </c>
      <c r="M973" s="60">
        <v>2</v>
      </c>
      <c r="N973" s="57" t="str">
        <f t="shared" si="67"/>
        <v>渋谷</v>
      </c>
    </row>
    <row r="974" spans="1:14" x14ac:dyDescent="0.2">
      <c r="A974" s="52">
        <f t="shared" si="64"/>
        <v>19987</v>
      </c>
      <c r="B974" s="52">
        <f t="shared" si="65"/>
        <v>1</v>
      </c>
      <c r="C974" s="57">
        <f t="shared" si="66"/>
        <v>99</v>
      </c>
      <c r="D974" s="52">
        <v>19987</v>
      </c>
      <c r="E974" s="52" t="s">
        <v>3470</v>
      </c>
      <c r="F974" s="52" t="s">
        <v>3471</v>
      </c>
      <c r="G974" s="52" t="s">
        <v>1964</v>
      </c>
      <c r="H974" s="52" t="s">
        <v>1146</v>
      </c>
      <c r="I974" s="52" t="s">
        <v>1965</v>
      </c>
      <c r="J974" s="52" t="s">
        <v>1147</v>
      </c>
      <c r="K974" s="52" t="s">
        <v>292</v>
      </c>
      <c r="L974" s="52" t="s">
        <v>188</v>
      </c>
      <c r="M974" s="60">
        <v>2</v>
      </c>
      <c r="N974" s="57" t="str">
        <f t="shared" si="67"/>
        <v>渋谷</v>
      </c>
    </row>
    <row r="975" spans="1:14" x14ac:dyDescent="0.2">
      <c r="A975" s="52">
        <f t="shared" si="64"/>
        <v>19988</v>
      </c>
      <c r="B975" s="52">
        <f t="shared" si="65"/>
        <v>1</v>
      </c>
      <c r="C975" s="57">
        <f t="shared" si="66"/>
        <v>99</v>
      </c>
      <c r="D975" s="52">
        <v>19988</v>
      </c>
      <c r="E975" s="52" t="s">
        <v>3472</v>
      </c>
      <c r="F975" s="52" t="s">
        <v>3473</v>
      </c>
      <c r="G975" s="52" t="s">
        <v>3474</v>
      </c>
      <c r="H975" s="52" t="s">
        <v>3475</v>
      </c>
      <c r="I975" s="52" t="s">
        <v>3476</v>
      </c>
      <c r="J975" s="52" t="s">
        <v>3477</v>
      </c>
      <c r="K975" s="52" t="s">
        <v>292</v>
      </c>
      <c r="L975" s="52" t="s">
        <v>188</v>
      </c>
      <c r="M975" s="60">
        <v>2</v>
      </c>
      <c r="N975" s="57" t="str">
        <f t="shared" si="67"/>
        <v>渋谷</v>
      </c>
    </row>
    <row r="976" spans="1:14" x14ac:dyDescent="0.2">
      <c r="A976" s="52">
        <f t="shared" si="64"/>
        <v>19998</v>
      </c>
      <c r="B976" s="52">
        <f t="shared" si="65"/>
        <v>1</v>
      </c>
      <c r="C976" s="57">
        <f t="shared" si="66"/>
        <v>99</v>
      </c>
      <c r="D976" s="52">
        <v>19998</v>
      </c>
      <c r="E976" s="52" t="s">
        <v>61</v>
      </c>
      <c r="F976" s="52" t="s">
        <v>4418</v>
      </c>
      <c r="G976" s="52" t="s">
        <v>1916</v>
      </c>
      <c r="H976" s="52" t="s">
        <v>2762</v>
      </c>
      <c r="I976" s="52" t="s">
        <v>1917</v>
      </c>
      <c r="J976" s="52" t="s">
        <v>2764</v>
      </c>
      <c r="K976" s="52" t="s">
        <v>292</v>
      </c>
      <c r="L976" s="52" t="s">
        <v>189</v>
      </c>
      <c r="M976" s="60">
        <v>1</v>
      </c>
      <c r="N976" s="57" t="str">
        <f t="shared" si="67"/>
        <v>渋谷</v>
      </c>
    </row>
    <row r="977" spans="1:14" x14ac:dyDescent="0.2">
      <c r="A977" s="52">
        <f t="shared" si="64"/>
        <v>0</v>
      </c>
      <c r="B977" s="52">
        <f t="shared" si="65"/>
        <v>0</v>
      </c>
      <c r="C977" s="57">
        <f t="shared" si="66"/>
        <v>0</v>
      </c>
      <c r="N977" s="57" t="e">
        <f t="shared" si="67"/>
        <v>#N/A</v>
      </c>
    </row>
    <row r="978" spans="1:14" x14ac:dyDescent="0.2">
      <c r="A978" s="52">
        <f t="shared" si="64"/>
        <v>0</v>
      </c>
      <c r="B978" s="52">
        <f t="shared" si="65"/>
        <v>0</v>
      </c>
      <c r="C978" s="57">
        <f t="shared" si="66"/>
        <v>0</v>
      </c>
      <c r="N978" s="57" t="e">
        <f t="shared" si="67"/>
        <v>#N/A</v>
      </c>
    </row>
    <row r="979" spans="1:14" x14ac:dyDescent="0.2">
      <c r="A979" s="52">
        <f t="shared" si="64"/>
        <v>0</v>
      </c>
      <c r="B979" s="52">
        <f t="shared" si="65"/>
        <v>0</v>
      </c>
      <c r="C979" s="57">
        <f t="shared" si="66"/>
        <v>0</v>
      </c>
      <c r="N979" s="57" t="e">
        <f t="shared" si="67"/>
        <v>#N/A</v>
      </c>
    </row>
    <row r="980" spans="1:14" x14ac:dyDescent="0.2">
      <c r="A980" s="52">
        <f t="shared" si="64"/>
        <v>0</v>
      </c>
      <c r="B980" s="52">
        <f t="shared" si="65"/>
        <v>0</v>
      </c>
      <c r="C980" s="57">
        <f t="shared" si="66"/>
        <v>0</v>
      </c>
      <c r="N980" s="57" t="e">
        <f t="shared" si="67"/>
        <v>#N/A</v>
      </c>
    </row>
    <row r="981" spans="1:14" x14ac:dyDescent="0.2">
      <c r="A981" s="52">
        <f t="shared" si="64"/>
        <v>0</v>
      </c>
      <c r="B981" s="52">
        <f t="shared" si="65"/>
        <v>0</v>
      </c>
      <c r="C981" s="57">
        <f t="shared" si="66"/>
        <v>0</v>
      </c>
      <c r="N981" s="57" t="e">
        <f t="shared" si="67"/>
        <v>#N/A</v>
      </c>
    </row>
    <row r="982" spans="1:14" x14ac:dyDescent="0.2">
      <c r="A982" s="52">
        <f t="shared" si="64"/>
        <v>0</v>
      </c>
      <c r="B982" s="52">
        <f t="shared" si="65"/>
        <v>0</v>
      </c>
      <c r="C982" s="57">
        <f t="shared" si="66"/>
        <v>0</v>
      </c>
      <c r="N982" s="57" t="e">
        <f t="shared" si="67"/>
        <v>#N/A</v>
      </c>
    </row>
    <row r="983" spans="1:14" x14ac:dyDescent="0.2">
      <c r="A983" s="52">
        <f t="shared" si="64"/>
        <v>0</v>
      </c>
      <c r="B983" s="52">
        <f t="shared" si="65"/>
        <v>0</v>
      </c>
      <c r="C983" s="57">
        <f t="shared" si="66"/>
        <v>0</v>
      </c>
      <c r="N983" s="57" t="e">
        <f t="shared" si="67"/>
        <v>#N/A</v>
      </c>
    </row>
    <row r="984" spans="1:14" x14ac:dyDescent="0.2">
      <c r="A984" s="52">
        <f t="shared" si="64"/>
        <v>0</v>
      </c>
      <c r="B984" s="52">
        <f t="shared" si="65"/>
        <v>0</v>
      </c>
      <c r="C984" s="57">
        <f t="shared" si="66"/>
        <v>0</v>
      </c>
      <c r="N984" s="57" t="e">
        <f t="shared" si="67"/>
        <v>#N/A</v>
      </c>
    </row>
    <row r="985" spans="1:14" x14ac:dyDescent="0.2">
      <c r="A985" s="52">
        <f t="shared" si="64"/>
        <v>0</v>
      </c>
      <c r="B985" s="52">
        <f t="shared" si="65"/>
        <v>0</v>
      </c>
      <c r="C985" s="57">
        <f t="shared" si="66"/>
        <v>0</v>
      </c>
      <c r="N985" s="57" t="e">
        <f t="shared" si="67"/>
        <v>#N/A</v>
      </c>
    </row>
    <row r="986" spans="1:14" x14ac:dyDescent="0.2">
      <c r="A986" s="52">
        <f t="shared" si="64"/>
        <v>0</v>
      </c>
      <c r="B986" s="52">
        <f t="shared" si="65"/>
        <v>0</v>
      </c>
      <c r="C986" s="57">
        <f t="shared" si="66"/>
        <v>0</v>
      </c>
      <c r="N986" s="57" t="e">
        <f t="shared" si="67"/>
        <v>#N/A</v>
      </c>
    </row>
    <row r="987" spans="1:14" x14ac:dyDescent="0.2">
      <c r="A987" s="52">
        <f t="shared" si="64"/>
        <v>0</v>
      </c>
      <c r="B987" s="52">
        <f t="shared" si="65"/>
        <v>0</v>
      </c>
      <c r="C987" s="57">
        <f t="shared" si="66"/>
        <v>0</v>
      </c>
      <c r="N987" s="57" t="e">
        <f t="shared" si="67"/>
        <v>#N/A</v>
      </c>
    </row>
    <row r="988" spans="1:14" x14ac:dyDescent="0.2">
      <c r="A988" s="52">
        <f t="shared" si="64"/>
        <v>0</v>
      </c>
      <c r="B988" s="52">
        <f t="shared" si="65"/>
        <v>0</v>
      </c>
      <c r="C988" s="57">
        <f t="shared" si="66"/>
        <v>0</v>
      </c>
      <c r="N988" s="57" t="e">
        <f t="shared" si="67"/>
        <v>#N/A</v>
      </c>
    </row>
    <row r="989" spans="1:14" x14ac:dyDescent="0.2">
      <c r="A989" s="52">
        <f t="shared" si="64"/>
        <v>0</v>
      </c>
      <c r="B989" s="52">
        <f t="shared" si="65"/>
        <v>0</v>
      </c>
      <c r="C989" s="57">
        <f t="shared" si="66"/>
        <v>0</v>
      </c>
      <c r="N989" s="57" t="e">
        <f t="shared" si="67"/>
        <v>#N/A</v>
      </c>
    </row>
    <row r="990" spans="1:14" x14ac:dyDescent="0.2">
      <c r="A990" s="52">
        <f t="shared" si="64"/>
        <v>0</v>
      </c>
      <c r="B990" s="52">
        <f t="shared" si="65"/>
        <v>0</v>
      </c>
      <c r="C990" s="57">
        <f t="shared" si="66"/>
        <v>0</v>
      </c>
      <c r="N990" s="57" t="e">
        <f t="shared" si="67"/>
        <v>#N/A</v>
      </c>
    </row>
    <row r="991" spans="1:14" x14ac:dyDescent="0.2">
      <c r="A991" s="52">
        <f t="shared" si="64"/>
        <v>0</v>
      </c>
      <c r="B991" s="52">
        <f t="shared" si="65"/>
        <v>0</v>
      </c>
      <c r="C991" s="57">
        <f t="shared" si="66"/>
        <v>0</v>
      </c>
      <c r="N991" s="57" t="e">
        <f t="shared" si="67"/>
        <v>#N/A</v>
      </c>
    </row>
    <row r="992" spans="1:14" x14ac:dyDescent="0.2">
      <c r="A992" s="52">
        <f t="shared" si="64"/>
        <v>0</v>
      </c>
      <c r="B992" s="52">
        <f t="shared" si="65"/>
        <v>0</v>
      </c>
      <c r="C992" s="57">
        <f t="shared" si="66"/>
        <v>0</v>
      </c>
      <c r="N992" s="57" t="e">
        <f t="shared" si="67"/>
        <v>#N/A</v>
      </c>
    </row>
    <row r="993" spans="1:14" x14ac:dyDescent="0.2">
      <c r="A993" s="52">
        <f t="shared" si="64"/>
        <v>0</v>
      </c>
      <c r="B993" s="52">
        <f t="shared" si="65"/>
        <v>0</v>
      </c>
      <c r="C993" s="57">
        <f t="shared" si="66"/>
        <v>0</v>
      </c>
      <c r="N993" s="57" t="e">
        <f t="shared" si="67"/>
        <v>#N/A</v>
      </c>
    </row>
    <row r="994" spans="1:14" x14ac:dyDescent="0.2">
      <c r="A994" s="52">
        <f t="shared" si="64"/>
        <v>0</v>
      </c>
      <c r="B994" s="52">
        <f t="shared" si="65"/>
        <v>0</v>
      </c>
      <c r="C994" s="57">
        <f t="shared" si="66"/>
        <v>0</v>
      </c>
      <c r="N994" s="57" t="e">
        <f t="shared" si="67"/>
        <v>#N/A</v>
      </c>
    </row>
    <row r="995" spans="1:14" x14ac:dyDescent="0.2">
      <c r="A995" s="52">
        <f t="shared" si="64"/>
        <v>0</v>
      </c>
      <c r="B995" s="52">
        <f t="shared" si="65"/>
        <v>0</v>
      </c>
      <c r="C995" s="57">
        <f t="shared" si="66"/>
        <v>0</v>
      </c>
      <c r="N995" s="57" t="e">
        <f t="shared" si="67"/>
        <v>#N/A</v>
      </c>
    </row>
    <row r="996" spans="1:14" x14ac:dyDescent="0.2">
      <c r="A996" s="52">
        <f t="shared" si="64"/>
        <v>0</v>
      </c>
      <c r="B996" s="52">
        <f t="shared" si="65"/>
        <v>0</v>
      </c>
      <c r="C996" s="57">
        <f t="shared" si="66"/>
        <v>0</v>
      </c>
      <c r="N996" s="57" t="e">
        <f t="shared" si="67"/>
        <v>#N/A</v>
      </c>
    </row>
    <row r="997" spans="1:14" x14ac:dyDescent="0.2">
      <c r="A997" s="52">
        <f t="shared" si="64"/>
        <v>0</v>
      </c>
      <c r="B997" s="52">
        <f t="shared" si="65"/>
        <v>0</v>
      </c>
      <c r="C997" s="57">
        <f t="shared" si="66"/>
        <v>0</v>
      </c>
      <c r="N997" s="57" t="e">
        <f t="shared" si="67"/>
        <v>#N/A</v>
      </c>
    </row>
    <row r="998" spans="1:14" x14ac:dyDescent="0.2">
      <c r="A998" s="52">
        <f t="shared" si="64"/>
        <v>0</v>
      </c>
      <c r="B998" s="52">
        <f t="shared" si="65"/>
        <v>0</v>
      </c>
      <c r="C998" s="57">
        <f t="shared" si="66"/>
        <v>0</v>
      </c>
      <c r="N998" s="57" t="e">
        <f t="shared" si="67"/>
        <v>#N/A</v>
      </c>
    </row>
    <row r="999" spans="1:14" x14ac:dyDescent="0.2">
      <c r="A999" s="52">
        <f t="shared" si="64"/>
        <v>0</v>
      </c>
      <c r="B999" s="52">
        <f t="shared" si="65"/>
        <v>0</v>
      </c>
      <c r="C999" s="57">
        <f t="shared" si="66"/>
        <v>0</v>
      </c>
      <c r="N999" s="57" t="e">
        <f t="shared" si="67"/>
        <v>#N/A</v>
      </c>
    </row>
    <row r="1000" spans="1:14" x14ac:dyDescent="0.2">
      <c r="A1000" s="52">
        <f t="shared" si="64"/>
        <v>0</v>
      </c>
      <c r="B1000" s="52">
        <f t="shared" si="65"/>
        <v>0</v>
      </c>
      <c r="C1000" s="57">
        <f t="shared" si="66"/>
        <v>0</v>
      </c>
      <c r="N1000" s="57" t="e">
        <f t="shared" si="67"/>
        <v>#N/A</v>
      </c>
    </row>
    <row r="1001" spans="1:14" x14ac:dyDescent="0.2">
      <c r="A1001" s="52">
        <f t="shared" si="64"/>
        <v>0</v>
      </c>
      <c r="B1001" s="52">
        <f t="shared" si="65"/>
        <v>0</v>
      </c>
      <c r="C1001" s="57">
        <f t="shared" si="66"/>
        <v>0</v>
      </c>
      <c r="N1001" s="57" t="e">
        <f t="shared" si="67"/>
        <v>#N/A</v>
      </c>
    </row>
    <row r="1002" spans="1:14" x14ac:dyDescent="0.2">
      <c r="A1002" s="52">
        <f t="shared" si="64"/>
        <v>0</v>
      </c>
      <c r="B1002" s="52">
        <f t="shared" si="65"/>
        <v>0</v>
      </c>
      <c r="C1002" s="57">
        <f t="shared" si="66"/>
        <v>0</v>
      </c>
      <c r="N1002" s="57" t="e">
        <f t="shared" si="67"/>
        <v>#N/A</v>
      </c>
    </row>
    <row r="1003" spans="1:14" x14ac:dyDescent="0.2">
      <c r="A1003" s="52">
        <f t="shared" si="64"/>
        <v>0</v>
      </c>
      <c r="B1003" s="52">
        <f t="shared" si="65"/>
        <v>0</v>
      </c>
      <c r="C1003" s="57">
        <f t="shared" si="66"/>
        <v>0</v>
      </c>
      <c r="N1003" s="57" t="e">
        <f t="shared" si="67"/>
        <v>#N/A</v>
      </c>
    </row>
    <row r="1004" spans="1:14" x14ac:dyDescent="0.2">
      <c r="A1004" s="52">
        <f t="shared" si="64"/>
        <v>0</v>
      </c>
      <c r="B1004" s="52">
        <f t="shared" si="65"/>
        <v>0</v>
      </c>
      <c r="C1004" s="57">
        <f t="shared" si="66"/>
        <v>0</v>
      </c>
      <c r="N1004" s="57" t="e">
        <f t="shared" si="67"/>
        <v>#N/A</v>
      </c>
    </row>
    <row r="1005" spans="1:14" x14ac:dyDescent="0.2">
      <c r="A1005" s="52">
        <f t="shared" si="64"/>
        <v>0</v>
      </c>
      <c r="B1005" s="52">
        <f t="shared" si="65"/>
        <v>0</v>
      </c>
      <c r="C1005" s="57">
        <f t="shared" si="66"/>
        <v>0</v>
      </c>
      <c r="N1005" s="57" t="e">
        <f t="shared" si="67"/>
        <v>#N/A</v>
      </c>
    </row>
    <row r="1006" spans="1:14" x14ac:dyDescent="0.2">
      <c r="A1006" s="52">
        <f t="shared" si="64"/>
        <v>0</v>
      </c>
      <c r="B1006" s="52">
        <f t="shared" si="65"/>
        <v>0</v>
      </c>
      <c r="C1006" s="57">
        <f t="shared" si="66"/>
        <v>0</v>
      </c>
      <c r="N1006" s="57" t="e">
        <f t="shared" si="67"/>
        <v>#N/A</v>
      </c>
    </row>
    <row r="1007" spans="1:14" x14ac:dyDescent="0.2">
      <c r="A1007" s="52">
        <f t="shared" si="64"/>
        <v>0</v>
      </c>
      <c r="B1007" s="52">
        <f t="shared" si="65"/>
        <v>0</v>
      </c>
      <c r="C1007" s="57">
        <f t="shared" si="66"/>
        <v>0</v>
      </c>
      <c r="N1007" s="57" t="e">
        <f t="shared" si="67"/>
        <v>#N/A</v>
      </c>
    </row>
    <row r="1008" spans="1:14" x14ac:dyDescent="0.2">
      <c r="A1008" s="52">
        <f t="shared" si="64"/>
        <v>0</v>
      </c>
      <c r="B1008" s="52">
        <f t="shared" si="65"/>
        <v>0</v>
      </c>
      <c r="C1008" s="57">
        <f t="shared" si="66"/>
        <v>0</v>
      </c>
      <c r="N1008" s="57" t="e">
        <f t="shared" si="67"/>
        <v>#N/A</v>
      </c>
    </row>
    <row r="1009" spans="1:14" x14ac:dyDescent="0.2">
      <c r="A1009" s="52">
        <f t="shared" si="64"/>
        <v>0</v>
      </c>
      <c r="B1009" s="52">
        <f t="shared" si="65"/>
        <v>0</v>
      </c>
      <c r="C1009" s="57">
        <f t="shared" si="66"/>
        <v>0</v>
      </c>
      <c r="N1009" s="57" t="e">
        <f t="shared" si="67"/>
        <v>#N/A</v>
      </c>
    </row>
    <row r="1010" spans="1:14" x14ac:dyDescent="0.2">
      <c r="A1010" s="52">
        <f t="shared" si="64"/>
        <v>0</v>
      </c>
      <c r="B1010" s="52">
        <f t="shared" si="65"/>
        <v>0</v>
      </c>
      <c r="C1010" s="57">
        <f t="shared" si="66"/>
        <v>0</v>
      </c>
      <c r="N1010" s="57" t="e">
        <f t="shared" si="67"/>
        <v>#N/A</v>
      </c>
    </row>
    <row r="1011" spans="1:14" x14ac:dyDescent="0.2">
      <c r="A1011" s="52">
        <f t="shared" si="64"/>
        <v>0</v>
      </c>
      <c r="B1011" s="52">
        <f t="shared" si="65"/>
        <v>0</v>
      </c>
      <c r="C1011" s="57">
        <f t="shared" si="66"/>
        <v>0</v>
      </c>
      <c r="N1011" s="57" t="e">
        <f t="shared" si="67"/>
        <v>#N/A</v>
      </c>
    </row>
    <row r="1012" spans="1:14" x14ac:dyDescent="0.2">
      <c r="A1012" s="52">
        <f t="shared" si="64"/>
        <v>0</v>
      </c>
      <c r="B1012" s="52">
        <f t="shared" si="65"/>
        <v>0</v>
      </c>
      <c r="C1012" s="57">
        <f t="shared" si="66"/>
        <v>0</v>
      </c>
      <c r="N1012" s="57" t="e">
        <f t="shared" si="67"/>
        <v>#N/A</v>
      </c>
    </row>
    <row r="1013" spans="1:14" x14ac:dyDescent="0.2">
      <c r="A1013" s="52">
        <f t="shared" si="64"/>
        <v>0</v>
      </c>
      <c r="B1013" s="52">
        <f t="shared" si="65"/>
        <v>0</v>
      </c>
      <c r="C1013" s="57">
        <f t="shared" si="66"/>
        <v>0</v>
      </c>
      <c r="N1013" s="57" t="e">
        <f t="shared" si="67"/>
        <v>#N/A</v>
      </c>
    </row>
    <row r="1014" spans="1:14" x14ac:dyDescent="0.2">
      <c r="A1014" s="52">
        <f t="shared" si="64"/>
        <v>0</v>
      </c>
      <c r="B1014" s="52">
        <f t="shared" si="65"/>
        <v>0</v>
      </c>
      <c r="C1014" s="57">
        <f t="shared" si="66"/>
        <v>0</v>
      </c>
      <c r="N1014" s="57" t="e">
        <f t="shared" si="67"/>
        <v>#N/A</v>
      </c>
    </row>
    <row r="1015" spans="1:14" x14ac:dyDescent="0.2">
      <c r="A1015" s="52">
        <f t="shared" si="64"/>
        <v>0</v>
      </c>
      <c r="B1015" s="52">
        <f t="shared" si="65"/>
        <v>0</v>
      </c>
      <c r="C1015" s="57">
        <f t="shared" si="66"/>
        <v>0</v>
      </c>
      <c r="N1015" s="57" t="e">
        <f t="shared" si="67"/>
        <v>#N/A</v>
      </c>
    </row>
    <row r="1016" spans="1:14" x14ac:dyDescent="0.2">
      <c r="A1016" s="52">
        <f t="shared" si="64"/>
        <v>0</v>
      </c>
      <c r="B1016" s="52">
        <f t="shared" si="65"/>
        <v>0</v>
      </c>
      <c r="C1016" s="57">
        <f t="shared" si="66"/>
        <v>0</v>
      </c>
      <c r="N1016" s="57" t="e">
        <f t="shared" si="67"/>
        <v>#N/A</v>
      </c>
    </row>
    <row r="1017" spans="1:14" x14ac:dyDescent="0.2">
      <c r="A1017" s="52">
        <f t="shared" si="64"/>
        <v>0</v>
      </c>
      <c r="B1017" s="52">
        <f t="shared" si="65"/>
        <v>0</v>
      </c>
      <c r="C1017" s="57">
        <f t="shared" si="66"/>
        <v>0</v>
      </c>
      <c r="N1017" s="57" t="e">
        <f t="shared" si="67"/>
        <v>#N/A</v>
      </c>
    </row>
    <row r="1018" spans="1:14" x14ac:dyDescent="0.2">
      <c r="A1018" s="52">
        <f t="shared" si="64"/>
        <v>0</v>
      </c>
      <c r="B1018" s="52">
        <f t="shared" si="65"/>
        <v>0</v>
      </c>
      <c r="C1018" s="57">
        <f t="shared" si="66"/>
        <v>0</v>
      </c>
      <c r="N1018" s="57" t="e">
        <f t="shared" si="67"/>
        <v>#N/A</v>
      </c>
    </row>
    <row r="1019" spans="1:14" x14ac:dyDescent="0.2">
      <c r="A1019" s="52">
        <f t="shared" si="64"/>
        <v>0</v>
      </c>
      <c r="B1019" s="52">
        <f t="shared" si="65"/>
        <v>0</v>
      </c>
      <c r="C1019" s="57">
        <f t="shared" si="66"/>
        <v>0</v>
      </c>
      <c r="N1019" s="57" t="e">
        <f t="shared" si="67"/>
        <v>#N/A</v>
      </c>
    </row>
    <row r="1020" spans="1:14" x14ac:dyDescent="0.2">
      <c r="A1020" s="52">
        <f t="shared" si="64"/>
        <v>0</v>
      </c>
      <c r="B1020" s="52">
        <f t="shared" si="65"/>
        <v>0</v>
      </c>
      <c r="C1020" s="57">
        <f t="shared" si="66"/>
        <v>0</v>
      </c>
      <c r="N1020" s="57" t="e">
        <f t="shared" si="67"/>
        <v>#N/A</v>
      </c>
    </row>
    <row r="1021" spans="1:14" x14ac:dyDescent="0.2">
      <c r="A1021" s="52">
        <f t="shared" si="64"/>
        <v>0</v>
      </c>
      <c r="B1021" s="52">
        <f t="shared" si="65"/>
        <v>0</v>
      </c>
      <c r="C1021" s="57">
        <f t="shared" si="66"/>
        <v>0</v>
      </c>
      <c r="N1021" s="57" t="e">
        <f t="shared" si="67"/>
        <v>#N/A</v>
      </c>
    </row>
    <row r="1022" spans="1:14" x14ac:dyDescent="0.2">
      <c r="A1022" s="52">
        <f t="shared" si="64"/>
        <v>0</v>
      </c>
      <c r="B1022" s="52">
        <f t="shared" si="65"/>
        <v>0</v>
      </c>
      <c r="C1022" s="57">
        <f t="shared" si="66"/>
        <v>0</v>
      </c>
      <c r="N1022" s="57" t="e">
        <f t="shared" si="67"/>
        <v>#N/A</v>
      </c>
    </row>
    <row r="1023" spans="1:14" x14ac:dyDescent="0.2">
      <c r="A1023" s="52">
        <f t="shared" si="64"/>
        <v>0</v>
      </c>
      <c r="B1023" s="52">
        <f t="shared" si="65"/>
        <v>0</v>
      </c>
      <c r="C1023" s="57">
        <f t="shared" si="66"/>
        <v>0</v>
      </c>
      <c r="N1023" s="57" t="e">
        <f t="shared" si="67"/>
        <v>#N/A</v>
      </c>
    </row>
    <row r="1024" spans="1:14" x14ac:dyDescent="0.2">
      <c r="A1024" s="52">
        <f t="shared" si="64"/>
        <v>0</v>
      </c>
      <c r="B1024" s="52">
        <f t="shared" si="65"/>
        <v>0</v>
      </c>
      <c r="C1024" s="57">
        <f t="shared" si="66"/>
        <v>0</v>
      </c>
      <c r="N1024" s="57" t="e">
        <f t="shared" si="67"/>
        <v>#N/A</v>
      </c>
    </row>
    <row r="1025" spans="1:14" x14ac:dyDescent="0.2">
      <c r="A1025" s="52">
        <f t="shared" si="64"/>
        <v>0</v>
      </c>
      <c r="B1025" s="52">
        <f t="shared" si="65"/>
        <v>0</v>
      </c>
      <c r="C1025" s="57">
        <f t="shared" si="66"/>
        <v>0</v>
      </c>
      <c r="N1025" s="57" t="e">
        <f t="shared" si="67"/>
        <v>#N/A</v>
      </c>
    </row>
    <row r="1026" spans="1:14" x14ac:dyDescent="0.2">
      <c r="A1026" s="52">
        <f t="shared" ref="A1026:A1089" si="68">D1026</f>
        <v>0</v>
      </c>
      <c r="B1026" s="52">
        <f t="shared" ref="B1026:B1089" si="69">ROUNDDOWN(D1026/10000,0)</f>
        <v>0</v>
      </c>
      <c r="C1026" s="57">
        <f t="shared" ref="C1026:C1089" si="70">ROUNDDOWN((D1026-B1026*10000)/100,0)</f>
        <v>0</v>
      </c>
      <c r="N1026" s="57" t="e">
        <f t="shared" ref="N1026:N1089" si="71">VLOOKUP(B1026*100+C1026,学校,2,0)</f>
        <v>#N/A</v>
      </c>
    </row>
    <row r="1027" spans="1:14" x14ac:dyDescent="0.2">
      <c r="A1027" s="52">
        <f t="shared" si="68"/>
        <v>0</v>
      </c>
      <c r="B1027" s="52">
        <f t="shared" si="69"/>
        <v>0</v>
      </c>
      <c r="C1027" s="57">
        <f t="shared" si="70"/>
        <v>0</v>
      </c>
      <c r="N1027" s="57" t="e">
        <f t="shared" si="71"/>
        <v>#N/A</v>
      </c>
    </row>
    <row r="1028" spans="1:14" x14ac:dyDescent="0.2">
      <c r="A1028" s="52">
        <f t="shared" si="68"/>
        <v>0</v>
      </c>
      <c r="B1028" s="52">
        <f t="shared" si="69"/>
        <v>0</v>
      </c>
      <c r="C1028" s="57">
        <f t="shared" si="70"/>
        <v>0</v>
      </c>
      <c r="N1028" s="57" t="e">
        <f t="shared" si="71"/>
        <v>#N/A</v>
      </c>
    </row>
    <row r="1029" spans="1:14" x14ac:dyDescent="0.2">
      <c r="A1029" s="52">
        <f t="shared" si="68"/>
        <v>0</v>
      </c>
      <c r="B1029" s="52">
        <f t="shared" si="69"/>
        <v>0</v>
      </c>
      <c r="C1029" s="57">
        <f t="shared" si="70"/>
        <v>0</v>
      </c>
      <c r="N1029" s="57" t="e">
        <f t="shared" si="71"/>
        <v>#N/A</v>
      </c>
    </row>
    <row r="1030" spans="1:14" x14ac:dyDescent="0.2">
      <c r="A1030" s="52">
        <f t="shared" si="68"/>
        <v>0</v>
      </c>
      <c r="B1030" s="52">
        <f t="shared" si="69"/>
        <v>0</v>
      </c>
      <c r="C1030" s="57">
        <f t="shared" si="70"/>
        <v>0</v>
      </c>
      <c r="N1030" s="57" t="e">
        <f t="shared" si="71"/>
        <v>#N/A</v>
      </c>
    </row>
    <row r="1031" spans="1:14" x14ac:dyDescent="0.2">
      <c r="A1031" s="52">
        <f t="shared" si="68"/>
        <v>0</v>
      </c>
      <c r="B1031" s="52">
        <f t="shared" si="69"/>
        <v>0</v>
      </c>
      <c r="C1031" s="57">
        <f t="shared" si="70"/>
        <v>0</v>
      </c>
      <c r="N1031" s="57" t="e">
        <f t="shared" si="71"/>
        <v>#N/A</v>
      </c>
    </row>
    <row r="1032" spans="1:14" x14ac:dyDescent="0.2">
      <c r="A1032" s="52">
        <f t="shared" si="68"/>
        <v>0</v>
      </c>
      <c r="B1032" s="52">
        <f t="shared" si="69"/>
        <v>0</v>
      </c>
      <c r="C1032" s="57">
        <f t="shared" si="70"/>
        <v>0</v>
      </c>
      <c r="N1032" s="57" t="e">
        <f t="shared" si="71"/>
        <v>#N/A</v>
      </c>
    </row>
    <row r="1033" spans="1:14" x14ac:dyDescent="0.2">
      <c r="A1033" s="52">
        <f t="shared" si="68"/>
        <v>0</v>
      </c>
      <c r="B1033" s="52">
        <f t="shared" si="69"/>
        <v>0</v>
      </c>
      <c r="C1033" s="57">
        <f t="shared" si="70"/>
        <v>0</v>
      </c>
      <c r="D1033" s="57"/>
      <c r="E1033" s="57"/>
      <c r="F1033" s="57"/>
      <c r="G1033" s="58"/>
      <c r="H1033" s="58"/>
      <c r="I1033" s="58"/>
      <c r="J1033" s="58"/>
      <c r="K1033" s="57"/>
      <c r="L1033" s="57"/>
      <c r="M1033" s="59"/>
      <c r="N1033" s="57" t="e">
        <f t="shared" si="71"/>
        <v>#N/A</v>
      </c>
    </row>
    <row r="1034" spans="1:14" x14ac:dyDescent="0.2">
      <c r="A1034" s="52">
        <f t="shared" si="68"/>
        <v>0</v>
      </c>
      <c r="B1034" s="52">
        <f t="shared" si="69"/>
        <v>0</v>
      </c>
      <c r="C1034" s="57">
        <f t="shared" si="70"/>
        <v>0</v>
      </c>
      <c r="D1034" s="57"/>
      <c r="E1034" s="57"/>
      <c r="F1034" s="57"/>
      <c r="G1034" s="58"/>
      <c r="H1034" s="58"/>
      <c r="I1034" s="58"/>
      <c r="J1034" s="58"/>
      <c r="K1034" s="57"/>
      <c r="L1034" s="57"/>
      <c r="M1034" s="59"/>
      <c r="N1034" s="57" t="e">
        <f t="shared" si="71"/>
        <v>#N/A</v>
      </c>
    </row>
    <row r="1035" spans="1:14" x14ac:dyDescent="0.2">
      <c r="A1035" s="52">
        <f t="shared" si="68"/>
        <v>0</v>
      </c>
      <c r="B1035" s="52">
        <f t="shared" si="69"/>
        <v>0</v>
      </c>
      <c r="C1035" s="57">
        <f t="shared" si="70"/>
        <v>0</v>
      </c>
      <c r="D1035" s="57"/>
      <c r="E1035" s="57"/>
      <c r="F1035" s="57"/>
      <c r="G1035" s="58"/>
      <c r="H1035" s="58"/>
      <c r="I1035" s="58"/>
      <c r="J1035" s="58"/>
      <c r="K1035" s="57"/>
      <c r="L1035" s="57"/>
      <c r="M1035" s="59"/>
      <c r="N1035" s="57" t="e">
        <f t="shared" si="71"/>
        <v>#N/A</v>
      </c>
    </row>
    <row r="1036" spans="1:14" x14ac:dyDescent="0.2">
      <c r="A1036" s="52">
        <f t="shared" si="68"/>
        <v>0</v>
      </c>
      <c r="B1036" s="52">
        <f t="shared" si="69"/>
        <v>0</v>
      </c>
      <c r="C1036" s="57">
        <f t="shared" si="70"/>
        <v>0</v>
      </c>
      <c r="D1036" s="57"/>
      <c r="E1036" s="57"/>
      <c r="F1036" s="57"/>
      <c r="G1036" s="58"/>
      <c r="H1036" s="58"/>
      <c r="I1036" s="58"/>
      <c r="J1036" s="58"/>
      <c r="K1036" s="57"/>
      <c r="L1036" s="57"/>
      <c r="M1036" s="59"/>
      <c r="N1036" s="57" t="e">
        <f t="shared" si="71"/>
        <v>#N/A</v>
      </c>
    </row>
    <row r="1037" spans="1:14" x14ac:dyDescent="0.2">
      <c r="A1037" s="52">
        <f t="shared" si="68"/>
        <v>0</v>
      </c>
      <c r="B1037" s="52">
        <f t="shared" si="69"/>
        <v>0</v>
      </c>
      <c r="C1037" s="57">
        <f t="shared" si="70"/>
        <v>0</v>
      </c>
      <c r="D1037" s="57"/>
      <c r="E1037" s="57"/>
      <c r="F1037" s="57"/>
      <c r="G1037" s="58"/>
      <c r="H1037" s="58"/>
      <c r="I1037" s="58"/>
      <c r="J1037" s="58"/>
      <c r="K1037" s="57"/>
      <c r="L1037" s="57"/>
      <c r="M1037" s="59"/>
      <c r="N1037" s="57" t="e">
        <f t="shared" si="71"/>
        <v>#N/A</v>
      </c>
    </row>
    <row r="1038" spans="1:14" x14ac:dyDescent="0.2">
      <c r="A1038" s="52">
        <f t="shared" si="68"/>
        <v>0</v>
      </c>
      <c r="B1038" s="52">
        <f t="shared" si="69"/>
        <v>0</v>
      </c>
      <c r="C1038" s="57">
        <f t="shared" si="70"/>
        <v>0</v>
      </c>
      <c r="D1038" s="57"/>
      <c r="E1038" s="57"/>
      <c r="F1038" s="57"/>
      <c r="G1038" s="58"/>
      <c r="H1038" s="58"/>
      <c r="I1038" s="58"/>
      <c r="J1038" s="58"/>
      <c r="K1038" s="57"/>
      <c r="L1038" s="57"/>
      <c r="M1038" s="59"/>
      <c r="N1038" s="57" t="e">
        <f t="shared" si="71"/>
        <v>#N/A</v>
      </c>
    </row>
    <row r="1039" spans="1:14" x14ac:dyDescent="0.2">
      <c r="A1039" s="52">
        <f t="shared" si="68"/>
        <v>0</v>
      </c>
      <c r="B1039" s="52">
        <f t="shared" si="69"/>
        <v>0</v>
      </c>
      <c r="C1039" s="57">
        <f t="shared" si="70"/>
        <v>0</v>
      </c>
      <c r="D1039" s="57"/>
      <c r="E1039" s="57"/>
      <c r="F1039" s="57"/>
      <c r="G1039" s="58"/>
      <c r="H1039" s="58"/>
      <c r="I1039" s="58"/>
      <c r="J1039" s="58"/>
      <c r="K1039" s="57"/>
      <c r="L1039" s="57"/>
      <c r="M1039" s="59"/>
      <c r="N1039" s="57" t="e">
        <f t="shared" si="71"/>
        <v>#N/A</v>
      </c>
    </row>
    <row r="1040" spans="1:14" x14ac:dyDescent="0.2">
      <c r="A1040" s="52">
        <f t="shared" si="68"/>
        <v>0</v>
      </c>
      <c r="B1040" s="52">
        <f t="shared" si="69"/>
        <v>0</v>
      </c>
      <c r="C1040" s="57">
        <f t="shared" si="70"/>
        <v>0</v>
      </c>
      <c r="D1040" s="57"/>
      <c r="E1040" s="57"/>
      <c r="F1040" s="57"/>
      <c r="G1040" s="58"/>
      <c r="H1040" s="58"/>
      <c r="I1040" s="58"/>
      <c r="J1040" s="58"/>
      <c r="K1040" s="57"/>
      <c r="L1040" s="57"/>
      <c r="M1040" s="59"/>
      <c r="N1040" s="57" t="e">
        <f t="shared" si="71"/>
        <v>#N/A</v>
      </c>
    </row>
    <row r="1041" spans="1:14" x14ac:dyDescent="0.2">
      <c r="A1041" s="52">
        <f t="shared" si="68"/>
        <v>0</v>
      </c>
      <c r="B1041" s="52">
        <f t="shared" si="69"/>
        <v>0</v>
      </c>
      <c r="C1041" s="57">
        <f t="shared" si="70"/>
        <v>0</v>
      </c>
      <c r="D1041" s="57"/>
      <c r="E1041" s="57"/>
      <c r="F1041" s="57"/>
      <c r="G1041" s="58"/>
      <c r="H1041" s="58"/>
      <c r="I1041" s="58"/>
      <c r="J1041" s="58"/>
      <c r="K1041" s="57"/>
      <c r="L1041" s="57"/>
      <c r="M1041" s="59"/>
      <c r="N1041" s="57" t="e">
        <f t="shared" si="71"/>
        <v>#N/A</v>
      </c>
    </row>
    <row r="1042" spans="1:14" x14ac:dyDescent="0.2">
      <c r="A1042" s="52">
        <f t="shared" si="68"/>
        <v>0</v>
      </c>
      <c r="B1042" s="52">
        <f t="shared" si="69"/>
        <v>0</v>
      </c>
      <c r="C1042" s="57">
        <f t="shared" si="70"/>
        <v>0</v>
      </c>
      <c r="D1042" s="57"/>
      <c r="E1042" s="57"/>
      <c r="F1042" s="57"/>
      <c r="G1042" s="58"/>
      <c r="H1042" s="58"/>
      <c r="I1042" s="58"/>
      <c r="J1042" s="58"/>
      <c r="K1042" s="57"/>
      <c r="L1042" s="57"/>
      <c r="M1042" s="59"/>
      <c r="N1042" s="57" t="e">
        <f t="shared" si="71"/>
        <v>#N/A</v>
      </c>
    </row>
    <row r="1043" spans="1:14" x14ac:dyDescent="0.2">
      <c r="A1043" s="52">
        <f t="shared" si="68"/>
        <v>0</v>
      </c>
      <c r="B1043" s="52">
        <f t="shared" si="69"/>
        <v>0</v>
      </c>
      <c r="C1043" s="57">
        <f t="shared" si="70"/>
        <v>0</v>
      </c>
      <c r="D1043" s="57"/>
      <c r="E1043" s="57"/>
      <c r="F1043" s="57"/>
      <c r="G1043" s="58"/>
      <c r="H1043" s="58"/>
      <c r="I1043" s="58"/>
      <c r="J1043" s="58"/>
      <c r="K1043" s="57"/>
      <c r="L1043" s="57"/>
      <c r="M1043" s="59"/>
      <c r="N1043" s="57" t="e">
        <f t="shared" si="71"/>
        <v>#N/A</v>
      </c>
    </row>
    <row r="1044" spans="1:14" x14ac:dyDescent="0.2">
      <c r="A1044" s="52">
        <f t="shared" si="68"/>
        <v>0</v>
      </c>
      <c r="B1044" s="52">
        <f t="shared" si="69"/>
        <v>0</v>
      </c>
      <c r="C1044" s="57">
        <f t="shared" si="70"/>
        <v>0</v>
      </c>
      <c r="D1044" s="57"/>
      <c r="E1044" s="57"/>
      <c r="F1044" s="57"/>
      <c r="G1044" s="58"/>
      <c r="H1044" s="58"/>
      <c r="I1044" s="58"/>
      <c r="J1044" s="58"/>
      <c r="K1044" s="57"/>
      <c r="L1044" s="57"/>
      <c r="M1044" s="59"/>
      <c r="N1044" s="57" t="e">
        <f t="shared" si="71"/>
        <v>#N/A</v>
      </c>
    </row>
    <row r="1045" spans="1:14" x14ac:dyDescent="0.2">
      <c r="A1045" s="52">
        <f t="shared" si="68"/>
        <v>0</v>
      </c>
      <c r="B1045" s="52">
        <f t="shared" si="69"/>
        <v>0</v>
      </c>
      <c r="C1045" s="57">
        <f t="shared" si="70"/>
        <v>0</v>
      </c>
      <c r="D1045" s="57"/>
      <c r="E1045" s="57"/>
      <c r="F1045" s="57"/>
      <c r="G1045" s="58"/>
      <c r="H1045" s="58"/>
      <c r="I1045" s="58"/>
      <c r="J1045" s="58"/>
      <c r="K1045" s="57"/>
      <c r="L1045" s="57"/>
      <c r="M1045" s="59"/>
      <c r="N1045" s="57" t="e">
        <f t="shared" si="71"/>
        <v>#N/A</v>
      </c>
    </row>
    <row r="1046" spans="1:14" x14ac:dyDescent="0.2">
      <c r="A1046" s="52">
        <f t="shared" si="68"/>
        <v>0</v>
      </c>
      <c r="B1046" s="52">
        <f t="shared" si="69"/>
        <v>0</v>
      </c>
      <c r="C1046" s="57">
        <f t="shared" si="70"/>
        <v>0</v>
      </c>
      <c r="D1046" s="57"/>
      <c r="E1046" s="57"/>
      <c r="F1046" s="57"/>
      <c r="G1046" s="58"/>
      <c r="H1046" s="58"/>
      <c r="I1046" s="58"/>
      <c r="J1046" s="58"/>
      <c r="K1046" s="57"/>
      <c r="L1046" s="57"/>
      <c r="M1046" s="59"/>
      <c r="N1046" s="57" t="e">
        <f t="shared" si="71"/>
        <v>#N/A</v>
      </c>
    </row>
    <row r="1047" spans="1:14" x14ac:dyDescent="0.2">
      <c r="A1047" s="52">
        <f t="shared" si="68"/>
        <v>0</v>
      </c>
      <c r="B1047" s="52">
        <f t="shared" si="69"/>
        <v>0</v>
      </c>
      <c r="C1047" s="57">
        <f t="shared" si="70"/>
        <v>0</v>
      </c>
      <c r="D1047" s="57"/>
      <c r="E1047" s="57"/>
      <c r="F1047" s="57"/>
      <c r="G1047" s="58"/>
      <c r="H1047" s="58"/>
      <c r="I1047" s="58"/>
      <c r="J1047" s="58"/>
      <c r="K1047" s="57"/>
      <c r="L1047" s="57"/>
      <c r="M1047" s="59"/>
      <c r="N1047" s="57" t="e">
        <f t="shared" si="71"/>
        <v>#N/A</v>
      </c>
    </row>
    <row r="1048" spans="1:14" x14ac:dyDescent="0.2">
      <c r="A1048" s="52">
        <f t="shared" si="68"/>
        <v>0</v>
      </c>
      <c r="B1048" s="52">
        <f t="shared" si="69"/>
        <v>0</v>
      </c>
      <c r="C1048" s="57">
        <f t="shared" si="70"/>
        <v>0</v>
      </c>
      <c r="D1048" s="57"/>
      <c r="E1048" s="57"/>
      <c r="F1048" s="57"/>
      <c r="G1048" s="58"/>
      <c r="H1048" s="58"/>
      <c r="I1048" s="58"/>
      <c r="J1048" s="58"/>
      <c r="K1048" s="57"/>
      <c r="L1048" s="57"/>
      <c r="M1048" s="59"/>
      <c r="N1048" s="57" t="e">
        <f t="shared" si="71"/>
        <v>#N/A</v>
      </c>
    </row>
    <row r="1049" spans="1:14" x14ac:dyDescent="0.2">
      <c r="A1049" s="52">
        <f t="shared" si="68"/>
        <v>0</v>
      </c>
      <c r="B1049" s="52">
        <f t="shared" si="69"/>
        <v>0</v>
      </c>
      <c r="C1049" s="57">
        <f t="shared" si="70"/>
        <v>0</v>
      </c>
      <c r="D1049" s="57"/>
      <c r="E1049" s="57"/>
      <c r="F1049" s="57"/>
      <c r="G1049" s="58"/>
      <c r="H1049" s="58"/>
      <c r="I1049" s="58"/>
      <c r="J1049" s="58"/>
      <c r="K1049" s="57"/>
      <c r="L1049" s="57"/>
      <c r="M1049" s="59"/>
      <c r="N1049" s="57" t="e">
        <f t="shared" si="71"/>
        <v>#N/A</v>
      </c>
    </row>
    <row r="1050" spans="1:14" x14ac:dyDescent="0.2">
      <c r="A1050" s="52">
        <f t="shared" si="68"/>
        <v>0</v>
      </c>
      <c r="B1050" s="52">
        <f t="shared" si="69"/>
        <v>0</v>
      </c>
      <c r="C1050" s="57">
        <f t="shared" si="70"/>
        <v>0</v>
      </c>
      <c r="D1050" s="57"/>
      <c r="E1050" s="57"/>
      <c r="F1050" s="57"/>
      <c r="G1050" s="58"/>
      <c r="H1050" s="58"/>
      <c r="I1050" s="58"/>
      <c r="J1050" s="58"/>
      <c r="K1050" s="57"/>
      <c r="L1050" s="57"/>
      <c r="M1050" s="59"/>
      <c r="N1050" s="57" t="e">
        <f t="shared" si="71"/>
        <v>#N/A</v>
      </c>
    </row>
    <row r="1051" spans="1:14" x14ac:dyDescent="0.2">
      <c r="A1051" s="52">
        <f t="shared" si="68"/>
        <v>0</v>
      </c>
      <c r="B1051" s="52">
        <f t="shared" si="69"/>
        <v>0</v>
      </c>
      <c r="C1051" s="57">
        <f t="shared" si="70"/>
        <v>0</v>
      </c>
      <c r="D1051" s="57"/>
      <c r="E1051" s="57"/>
      <c r="F1051" s="57"/>
      <c r="G1051" s="58"/>
      <c r="H1051" s="58"/>
      <c r="I1051" s="58"/>
      <c r="J1051" s="58"/>
      <c r="K1051" s="57"/>
      <c r="L1051" s="57"/>
      <c r="M1051" s="59"/>
      <c r="N1051" s="57" t="e">
        <f t="shared" si="71"/>
        <v>#N/A</v>
      </c>
    </row>
    <row r="1052" spans="1:14" x14ac:dyDescent="0.2">
      <c r="A1052" s="52">
        <f t="shared" si="68"/>
        <v>0</v>
      </c>
      <c r="B1052" s="52">
        <f t="shared" si="69"/>
        <v>0</v>
      </c>
      <c r="C1052" s="57">
        <f t="shared" si="70"/>
        <v>0</v>
      </c>
      <c r="D1052" s="57"/>
      <c r="E1052" s="57"/>
      <c r="F1052" s="57"/>
      <c r="G1052" s="58"/>
      <c r="H1052" s="58"/>
      <c r="I1052" s="58"/>
      <c r="J1052" s="58"/>
      <c r="K1052" s="57"/>
      <c r="L1052" s="57"/>
      <c r="M1052" s="59"/>
      <c r="N1052" s="57" t="e">
        <f t="shared" si="71"/>
        <v>#N/A</v>
      </c>
    </row>
    <row r="1053" spans="1:14" x14ac:dyDescent="0.2">
      <c r="A1053" s="52">
        <f t="shared" si="68"/>
        <v>0</v>
      </c>
      <c r="B1053" s="52">
        <f t="shared" si="69"/>
        <v>0</v>
      </c>
      <c r="C1053" s="57">
        <f t="shared" si="70"/>
        <v>0</v>
      </c>
      <c r="D1053" s="57"/>
      <c r="E1053" s="57"/>
      <c r="F1053" s="57"/>
      <c r="G1053" s="58"/>
      <c r="H1053" s="58"/>
      <c r="I1053" s="58"/>
      <c r="J1053" s="58"/>
      <c r="K1053" s="57"/>
      <c r="L1053" s="57"/>
      <c r="M1053" s="59"/>
      <c r="N1053" s="57" t="e">
        <f t="shared" si="71"/>
        <v>#N/A</v>
      </c>
    </row>
    <row r="1054" spans="1:14" x14ac:dyDescent="0.2">
      <c r="A1054" s="52">
        <f t="shared" si="68"/>
        <v>0</v>
      </c>
      <c r="B1054" s="52">
        <f t="shared" si="69"/>
        <v>0</v>
      </c>
      <c r="C1054" s="57">
        <f t="shared" si="70"/>
        <v>0</v>
      </c>
      <c r="D1054" s="57"/>
      <c r="E1054" s="57"/>
      <c r="F1054" s="57"/>
      <c r="G1054" s="58"/>
      <c r="H1054" s="58"/>
      <c r="I1054" s="58"/>
      <c r="J1054" s="58"/>
      <c r="K1054" s="57"/>
      <c r="L1054" s="57"/>
      <c r="M1054" s="59"/>
      <c r="N1054" s="57" t="e">
        <f t="shared" si="71"/>
        <v>#N/A</v>
      </c>
    </row>
    <row r="1055" spans="1:14" x14ac:dyDescent="0.2">
      <c r="A1055" s="52">
        <f t="shared" si="68"/>
        <v>0</v>
      </c>
      <c r="B1055" s="52">
        <f t="shared" si="69"/>
        <v>0</v>
      </c>
      <c r="C1055" s="57">
        <f t="shared" si="70"/>
        <v>0</v>
      </c>
      <c r="D1055" s="57"/>
      <c r="E1055" s="57"/>
      <c r="F1055" s="57"/>
      <c r="G1055" s="58"/>
      <c r="H1055" s="58"/>
      <c r="I1055" s="58"/>
      <c r="J1055" s="58"/>
      <c r="K1055" s="57"/>
      <c r="L1055" s="57"/>
      <c r="M1055" s="59"/>
      <c r="N1055" s="57" t="e">
        <f t="shared" si="71"/>
        <v>#N/A</v>
      </c>
    </row>
    <row r="1056" spans="1:14" x14ac:dyDescent="0.2">
      <c r="A1056" s="52">
        <f t="shared" si="68"/>
        <v>0</v>
      </c>
      <c r="B1056" s="52">
        <f t="shared" si="69"/>
        <v>0</v>
      </c>
      <c r="C1056" s="57">
        <f t="shared" si="70"/>
        <v>0</v>
      </c>
      <c r="D1056" s="57"/>
      <c r="E1056" s="57"/>
      <c r="F1056" s="57"/>
      <c r="G1056" s="58"/>
      <c r="H1056" s="58"/>
      <c r="I1056" s="58"/>
      <c r="J1056" s="58"/>
      <c r="K1056" s="57"/>
      <c r="L1056" s="57"/>
      <c r="M1056" s="59"/>
      <c r="N1056" s="57" t="e">
        <f t="shared" si="71"/>
        <v>#N/A</v>
      </c>
    </row>
    <row r="1057" spans="1:14" x14ac:dyDescent="0.2">
      <c r="A1057" s="52">
        <f t="shared" si="68"/>
        <v>0</v>
      </c>
      <c r="B1057" s="52">
        <f t="shared" si="69"/>
        <v>0</v>
      </c>
      <c r="C1057" s="57">
        <f t="shared" si="70"/>
        <v>0</v>
      </c>
      <c r="D1057" s="57"/>
      <c r="E1057" s="57"/>
      <c r="F1057" s="57"/>
      <c r="G1057" s="58"/>
      <c r="H1057" s="58"/>
      <c r="I1057" s="58"/>
      <c r="J1057" s="58"/>
      <c r="K1057" s="57"/>
      <c r="L1057" s="57"/>
      <c r="M1057" s="59"/>
      <c r="N1057" s="57" t="e">
        <f t="shared" si="71"/>
        <v>#N/A</v>
      </c>
    </row>
    <row r="1058" spans="1:14" x14ac:dyDescent="0.2">
      <c r="A1058" s="52">
        <f t="shared" si="68"/>
        <v>0</v>
      </c>
      <c r="B1058" s="52">
        <f t="shared" si="69"/>
        <v>0</v>
      </c>
      <c r="C1058" s="57">
        <f t="shared" si="70"/>
        <v>0</v>
      </c>
      <c r="D1058" s="57"/>
      <c r="E1058" s="57"/>
      <c r="F1058" s="57"/>
      <c r="G1058" s="58"/>
      <c r="H1058" s="58"/>
      <c r="I1058" s="58"/>
      <c r="J1058" s="58"/>
      <c r="K1058" s="57"/>
      <c r="L1058" s="57"/>
      <c r="M1058" s="59"/>
      <c r="N1058" s="57" t="e">
        <f t="shared" si="71"/>
        <v>#N/A</v>
      </c>
    </row>
    <row r="1059" spans="1:14" x14ac:dyDescent="0.2">
      <c r="A1059" s="52">
        <f t="shared" si="68"/>
        <v>0</v>
      </c>
      <c r="B1059" s="52">
        <f t="shared" si="69"/>
        <v>0</v>
      </c>
      <c r="C1059" s="57">
        <f t="shared" si="70"/>
        <v>0</v>
      </c>
      <c r="D1059" s="57"/>
      <c r="E1059" s="57"/>
      <c r="F1059" s="57"/>
      <c r="G1059" s="58"/>
      <c r="H1059" s="58"/>
      <c r="I1059" s="58"/>
      <c r="J1059" s="58"/>
      <c r="K1059" s="57"/>
      <c r="L1059" s="57"/>
      <c r="M1059" s="59"/>
      <c r="N1059" s="57" t="e">
        <f t="shared" si="71"/>
        <v>#N/A</v>
      </c>
    </row>
    <row r="1060" spans="1:14" x14ac:dyDescent="0.2">
      <c r="A1060" s="52">
        <f t="shared" si="68"/>
        <v>0</v>
      </c>
      <c r="B1060" s="52">
        <f t="shared" si="69"/>
        <v>0</v>
      </c>
      <c r="C1060" s="57">
        <f t="shared" si="70"/>
        <v>0</v>
      </c>
      <c r="D1060" s="57"/>
      <c r="E1060" s="57"/>
      <c r="F1060" s="57"/>
      <c r="G1060" s="58"/>
      <c r="H1060" s="58"/>
      <c r="I1060" s="58"/>
      <c r="J1060" s="58"/>
      <c r="K1060" s="57"/>
      <c r="L1060" s="57"/>
      <c r="M1060" s="59"/>
      <c r="N1060" s="57" t="e">
        <f t="shared" si="71"/>
        <v>#N/A</v>
      </c>
    </row>
    <row r="1061" spans="1:14" x14ac:dyDescent="0.2">
      <c r="A1061" s="52">
        <f t="shared" si="68"/>
        <v>0</v>
      </c>
      <c r="B1061" s="52">
        <f t="shared" si="69"/>
        <v>0</v>
      </c>
      <c r="C1061" s="57">
        <f t="shared" si="70"/>
        <v>0</v>
      </c>
      <c r="D1061" s="57"/>
      <c r="E1061" s="57"/>
      <c r="F1061" s="57"/>
      <c r="G1061" s="58"/>
      <c r="H1061" s="58"/>
      <c r="I1061" s="58"/>
      <c r="J1061" s="58"/>
      <c r="K1061" s="57"/>
      <c r="L1061" s="57"/>
      <c r="M1061" s="59"/>
      <c r="N1061" s="57" t="e">
        <f t="shared" si="71"/>
        <v>#N/A</v>
      </c>
    </row>
    <row r="1062" spans="1:14" x14ac:dyDescent="0.2">
      <c r="A1062" s="52">
        <f t="shared" si="68"/>
        <v>0</v>
      </c>
      <c r="B1062" s="52">
        <f t="shared" si="69"/>
        <v>0</v>
      </c>
      <c r="C1062" s="57">
        <f t="shared" si="70"/>
        <v>0</v>
      </c>
      <c r="D1062" s="57"/>
      <c r="E1062" s="57"/>
      <c r="F1062" s="57"/>
      <c r="G1062" s="58"/>
      <c r="H1062" s="58"/>
      <c r="I1062" s="58"/>
      <c r="J1062" s="58"/>
      <c r="K1062" s="57"/>
      <c r="L1062" s="57"/>
      <c r="M1062" s="59"/>
      <c r="N1062" s="57" t="e">
        <f t="shared" si="71"/>
        <v>#N/A</v>
      </c>
    </row>
    <row r="1063" spans="1:14" x14ac:dyDescent="0.2">
      <c r="A1063" s="52">
        <f t="shared" si="68"/>
        <v>0</v>
      </c>
      <c r="B1063" s="52">
        <f t="shared" si="69"/>
        <v>0</v>
      </c>
      <c r="C1063" s="57">
        <f t="shared" si="70"/>
        <v>0</v>
      </c>
      <c r="D1063" s="57"/>
      <c r="E1063" s="57"/>
      <c r="F1063" s="57"/>
      <c r="G1063" s="58"/>
      <c r="H1063" s="58"/>
      <c r="I1063" s="58"/>
      <c r="J1063" s="58"/>
      <c r="K1063" s="57"/>
      <c r="L1063" s="57"/>
      <c r="M1063" s="59"/>
      <c r="N1063" s="57" t="e">
        <f t="shared" si="71"/>
        <v>#N/A</v>
      </c>
    </row>
    <row r="1064" spans="1:14" x14ac:dyDescent="0.2">
      <c r="A1064" s="52">
        <f t="shared" si="68"/>
        <v>0</v>
      </c>
      <c r="B1064" s="52">
        <f t="shared" si="69"/>
        <v>0</v>
      </c>
      <c r="C1064" s="57">
        <f t="shared" si="70"/>
        <v>0</v>
      </c>
      <c r="D1064" s="57"/>
      <c r="E1064" s="57"/>
      <c r="F1064" s="57"/>
      <c r="G1064" s="58"/>
      <c r="H1064" s="58"/>
      <c r="I1064" s="58"/>
      <c r="J1064" s="58"/>
      <c r="K1064" s="57"/>
      <c r="L1064" s="57"/>
      <c r="M1064" s="59"/>
      <c r="N1064" s="57" t="e">
        <f t="shared" si="71"/>
        <v>#N/A</v>
      </c>
    </row>
    <row r="1065" spans="1:14" x14ac:dyDescent="0.2">
      <c r="A1065" s="52">
        <f t="shared" si="68"/>
        <v>0</v>
      </c>
      <c r="B1065" s="52">
        <f t="shared" si="69"/>
        <v>0</v>
      </c>
      <c r="C1065" s="57">
        <f t="shared" si="70"/>
        <v>0</v>
      </c>
      <c r="D1065" s="57"/>
      <c r="E1065" s="57"/>
      <c r="F1065" s="57"/>
      <c r="G1065" s="58"/>
      <c r="H1065" s="58"/>
      <c r="I1065" s="58"/>
      <c r="J1065" s="58"/>
      <c r="K1065" s="57"/>
      <c r="L1065" s="57"/>
      <c r="M1065" s="59"/>
      <c r="N1065" s="57" t="e">
        <f t="shared" si="71"/>
        <v>#N/A</v>
      </c>
    </row>
    <row r="1066" spans="1:14" x14ac:dyDescent="0.2">
      <c r="A1066" s="52">
        <f t="shared" si="68"/>
        <v>0</v>
      </c>
      <c r="B1066" s="52">
        <f t="shared" si="69"/>
        <v>0</v>
      </c>
      <c r="C1066" s="57">
        <f t="shared" si="70"/>
        <v>0</v>
      </c>
      <c r="D1066" s="57"/>
      <c r="E1066" s="57"/>
      <c r="F1066" s="57"/>
      <c r="G1066" s="58"/>
      <c r="H1066" s="58"/>
      <c r="I1066" s="58"/>
      <c r="J1066" s="58"/>
      <c r="K1066" s="57"/>
      <c r="L1066" s="57"/>
      <c r="M1066" s="59"/>
      <c r="N1066" s="57" t="e">
        <f t="shared" si="71"/>
        <v>#N/A</v>
      </c>
    </row>
    <row r="1067" spans="1:14" x14ac:dyDescent="0.2">
      <c r="A1067" s="52">
        <f t="shared" si="68"/>
        <v>0</v>
      </c>
      <c r="B1067" s="52">
        <f t="shared" si="69"/>
        <v>0</v>
      </c>
      <c r="C1067" s="57">
        <f t="shared" si="70"/>
        <v>0</v>
      </c>
      <c r="D1067" s="57"/>
      <c r="E1067" s="57"/>
      <c r="F1067" s="57"/>
      <c r="G1067" s="58"/>
      <c r="H1067" s="58"/>
      <c r="I1067" s="58"/>
      <c r="J1067" s="58"/>
      <c r="K1067" s="57"/>
      <c r="L1067" s="57"/>
      <c r="M1067" s="59"/>
      <c r="N1067" s="57" t="e">
        <f t="shared" si="71"/>
        <v>#N/A</v>
      </c>
    </row>
    <row r="1068" spans="1:14" x14ac:dyDescent="0.2">
      <c r="A1068" s="52">
        <f t="shared" si="68"/>
        <v>0</v>
      </c>
      <c r="B1068" s="52">
        <f t="shared" si="69"/>
        <v>0</v>
      </c>
      <c r="C1068" s="57">
        <f t="shared" si="70"/>
        <v>0</v>
      </c>
      <c r="D1068" s="57"/>
      <c r="E1068" s="57"/>
      <c r="F1068" s="57"/>
      <c r="G1068" s="58"/>
      <c r="H1068" s="58"/>
      <c r="I1068" s="58"/>
      <c r="J1068" s="58"/>
      <c r="K1068" s="57"/>
      <c r="L1068" s="57"/>
      <c r="M1068" s="59"/>
      <c r="N1068" s="57" t="e">
        <f t="shared" si="71"/>
        <v>#N/A</v>
      </c>
    </row>
    <row r="1069" spans="1:14" x14ac:dyDescent="0.2">
      <c r="A1069" s="52">
        <f t="shared" si="68"/>
        <v>0</v>
      </c>
      <c r="B1069" s="52">
        <f t="shared" si="69"/>
        <v>0</v>
      </c>
      <c r="C1069" s="57">
        <f t="shared" si="70"/>
        <v>0</v>
      </c>
      <c r="N1069" s="57" t="e">
        <f t="shared" si="71"/>
        <v>#N/A</v>
      </c>
    </row>
    <row r="1070" spans="1:14" x14ac:dyDescent="0.2">
      <c r="A1070" s="52">
        <f t="shared" si="68"/>
        <v>0</v>
      </c>
      <c r="B1070" s="52">
        <f t="shared" si="69"/>
        <v>0</v>
      </c>
      <c r="C1070" s="57">
        <f t="shared" si="70"/>
        <v>0</v>
      </c>
      <c r="N1070" s="57" t="e">
        <f t="shared" si="71"/>
        <v>#N/A</v>
      </c>
    </row>
    <row r="1071" spans="1:14" x14ac:dyDescent="0.2">
      <c r="A1071" s="52">
        <f t="shared" si="68"/>
        <v>0</v>
      </c>
      <c r="B1071" s="52">
        <f t="shared" si="69"/>
        <v>0</v>
      </c>
      <c r="C1071" s="57">
        <f t="shared" si="70"/>
        <v>0</v>
      </c>
      <c r="N1071" s="57" t="e">
        <f t="shared" si="71"/>
        <v>#N/A</v>
      </c>
    </row>
    <row r="1072" spans="1:14" x14ac:dyDescent="0.2">
      <c r="A1072" s="52">
        <f t="shared" si="68"/>
        <v>0</v>
      </c>
      <c r="B1072" s="52">
        <f t="shared" si="69"/>
        <v>0</v>
      </c>
      <c r="C1072" s="57">
        <f t="shared" si="70"/>
        <v>0</v>
      </c>
      <c r="N1072" s="57" t="e">
        <f t="shared" si="71"/>
        <v>#N/A</v>
      </c>
    </row>
    <row r="1073" spans="1:14" x14ac:dyDescent="0.2">
      <c r="A1073" s="52">
        <f t="shared" si="68"/>
        <v>0</v>
      </c>
      <c r="B1073" s="52">
        <f t="shared" si="69"/>
        <v>0</v>
      </c>
      <c r="C1073" s="57">
        <f t="shared" si="70"/>
        <v>0</v>
      </c>
      <c r="D1073" s="57"/>
      <c r="E1073" s="57"/>
      <c r="F1073" s="57"/>
      <c r="G1073" s="58"/>
      <c r="H1073" s="58"/>
      <c r="I1073" s="58"/>
      <c r="J1073" s="58"/>
      <c r="K1073" s="57"/>
      <c r="L1073" s="57"/>
      <c r="M1073" s="59"/>
      <c r="N1073" s="57" t="e">
        <f t="shared" si="71"/>
        <v>#N/A</v>
      </c>
    </row>
    <row r="1074" spans="1:14" x14ac:dyDescent="0.2">
      <c r="A1074" s="52">
        <f t="shared" si="68"/>
        <v>0</v>
      </c>
      <c r="B1074" s="52">
        <f t="shared" si="69"/>
        <v>0</v>
      </c>
      <c r="C1074" s="57">
        <f t="shared" si="70"/>
        <v>0</v>
      </c>
      <c r="D1074" s="57"/>
      <c r="E1074" s="57"/>
      <c r="F1074" s="57"/>
      <c r="G1074" s="58"/>
      <c r="H1074" s="58"/>
      <c r="I1074" s="58"/>
      <c r="J1074" s="58"/>
      <c r="K1074" s="57"/>
      <c r="L1074" s="57"/>
      <c r="M1074" s="59"/>
      <c r="N1074" s="57" t="e">
        <f t="shared" si="71"/>
        <v>#N/A</v>
      </c>
    </row>
    <row r="1075" spans="1:14" x14ac:dyDescent="0.2">
      <c r="A1075" s="52">
        <f t="shared" si="68"/>
        <v>0</v>
      </c>
      <c r="B1075" s="52">
        <f t="shared" si="69"/>
        <v>0</v>
      </c>
      <c r="C1075" s="57">
        <f t="shared" si="70"/>
        <v>0</v>
      </c>
      <c r="N1075" s="57" t="e">
        <f t="shared" si="71"/>
        <v>#N/A</v>
      </c>
    </row>
    <row r="1076" spans="1:14" x14ac:dyDescent="0.2">
      <c r="A1076" s="52">
        <f t="shared" si="68"/>
        <v>0</v>
      </c>
      <c r="B1076" s="52">
        <f t="shared" si="69"/>
        <v>0</v>
      </c>
      <c r="C1076" s="57">
        <f t="shared" si="70"/>
        <v>0</v>
      </c>
      <c r="N1076" s="57" t="e">
        <f t="shared" si="71"/>
        <v>#N/A</v>
      </c>
    </row>
    <row r="1077" spans="1:14" x14ac:dyDescent="0.2">
      <c r="A1077" s="52">
        <f t="shared" si="68"/>
        <v>0</v>
      </c>
      <c r="B1077" s="52">
        <f t="shared" si="69"/>
        <v>0</v>
      </c>
      <c r="C1077" s="57">
        <f t="shared" si="70"/>
        <v>0</v>
      </c>
      <c r="N1077" s="57" t="e">
        <f t="shared" si="71"/>
        <v>#N/A</v>
      </c>
    </row>
    <row r="1078" spans="1:14" x14ac:dyDescent="0.2">
      <c r="A1078" s="52">
        <f t="shared" si="68"/>
        <v>0</v>
      </c>
      <c r="B1078" s="52">
        <f t="shared" si="69"/>
        <v>0</v>
      </c>
      <c r="C1078" s="57">
        <f t="shared" si="70"/>
        <v>0</v>
      </c>
      <c r="N1078" s="57" t="e">
        <f t="shared" si="71"/>
        <v>#N/A</v>
      </c>
    </row>
    <row r="1079" spans="1:14" x14ac:dyDescent="0.2">
      <c r="A1079" s="52">
        <f t="shared" si="68"/>
        <v>0</v>
      </c>
      <c r="B1079" s="52">
        <f t="shared" si="69"/>
        <v>0</v>
      </c>
      <c r="C1079" s="57">
        <f t="shared" si="70"/>
        <v>0</v>
      </c>
      <c r="N1079" s="57" t="e">
        <f t="shared" si="71"/>
        <v>#N/A</v>
      </c>
    </row>
    <row r="1080" spans="1:14" x14ac:dyDescent="0.2">
      <c r="A1080" s="52">
        <f t="shared" si="68"/>
        <v>0</v>
      </c>
      <c r="B1080" s="52">
        <f t="shared" si="69"/>
        <v>0</v>
      </c>
      <c r="C1080" s="57">
        <f t="shared" si="70"/>
        <v>0</v>
      </c>
      <c r="N1080" s="57" t="e">
        <f t="shared" si="71"/>
        <v>#N/A</v>
      </c>
    </row>
    <row r="1081" spans="1:14" x14ac:dyDescent="0.2">
      <c r="A1081" s="52">
        <f t="shared" si="68"/>
        <v>0</v>
      </c>
      <c r="B1081" s="52">
        <f t="shared" si="69"/>
        <v>0</v>
      </c>
      <c r="C1081" s="57">
        <f t="shared" si="70"/>
        <v>0</v>
      </c>
      <c r="N1081" s="57" t="e">
        <f t="shared" si="71"/>
        <v>#N/A</v>
      </c>
    </row>
    <row r="1082" spans="1:14" x14ac:dyDescent="0.2">
      <c r="A1082" s="52">
        <f t="shared" si="68"/>
        <v>0</v>
      </c>
      <c r="B1082" s="52">
        <f t="shared" si="69"/>
        <v>0</v>
      </c>
      <c r="C1082" s="57">
        <f t="shared" si="70"/>
        <v>0</v>
      </c>
      <c r="N1082" s="57" t="e">
        <f t="shared" si="71"/>
        <v>#N/A</v>
      </c>
    </row>
    <row r="1083" spans="1:14" x14ac:dyDescent="0.2">
      <c r="A1083" s="52">
        <f t="shared" si="68"/>
        <v>0</v>
      </c>
      <c r="B1083" s="52">
        <f t="shared" si="69"/>
        <v>0</v>
      </c>
      <c r="C1083" s="57">
        <f t="shared" si="70"/>
        <v>0</v>
      </c>
      <c r="N1083" s="57" t="e">
        <f t="shared" si="71"/>
        <v>#N/A</v>
      </c>
    </row>
    <row r="1084" spans="1:14" x14ac:dyDescent="0.2">
      <c r="A1084" s="52">
        <f t="shared" si="68"/>
        <v>0</v>
      </c>
      <c r="B1084" s="52">
        <f t="shared" si="69"/>
        <v>0</v>
      </c>
      <c r="C1084" s="57">
        <f t="shared" si="70"/>
        <v>0</v>
      </c>
      <c r="D1084" s="57"/>
      <c r="E1084" s="57"/>
      <c r="F1084" s="57"/>
      <c r="G1084" s="58"/>
      <c r="H1084" s="58"/>
      <c r="I1084" s="58"/>
      <c r="J1084" s="58"/>
      <c r="K1084" s="57"/>
      <c r="L1084" s="57"/>
      <c r="M1084" s="59"/>
      <c r="N1084" s="57" t="e">
        <f t="shared" si="71"/>
        <v>#N/A</v>
      </c>
    </row>
    <row r="1085" spans="1:14" x14ac:dyDescent="0.2">
      <c r="A1085" s="52">
        <f t="shared" si="68"/>
        <v>0</v>
      </c>
      <c r="B1085" s="52">
        <f t="shared" si="69"/>
        <v>0</v>
      </c>
      <c r="C1085" s="57">
        <f t="shared" si="70"/>
        <v>0</v>
      </c>
      <c r="N1085" s="57" t="e">
        <f t="shared" si="71"/>
        <v>#N/A</v>
      </c>
    </row>
    <row r="1086" spans="1:14" x14ac:dyDescent="0.2">
      <c r="A1086" s="52">
        <f t="shared" si="68"/>
        <v>0</v>
      </c>
      <c r="B1086" s="52">
        <f t="shared" si="69"/>
        <v>0</v>
      </c>
      <c r="C1086" s="57">
        <f t="shared" si="70"/>
        <v>0</v>
      </c>
      <c r="D1086" s="57"/>
      <c r="E1086" s="57"/>
      <c r="F1086" s="57"/>
      <c r="G1086" s="58"/>
      <c r="H1086" s="58"/>
      <c r="I1086" s="58"/>
      <c r="J1086" s="58"/>
      <c r="K1086" s="57"/>
      <c r="L1086" s="57"/>
      <c r="M1086" s="59"/>
      <c r="N1086" s="57" t="e">
        <f t="shared" si="71"/>
        <v>#N/A</v>
      </c>
    </row>
    <row r="1087" spans="1:14" x14ac:dyDescent="0.2">
      <c r="A1087" s="52">
        <f t="shared" si="68"/>
        <v>0</v>
      </c>
      <c r="B1087" s="52">
        <f t="shared" si="69"/>
        <v>0</v>
      </c>
      <c r="C1087" s="57">
        <f t="shared" si="70"/>
        <v>0</v>
      </c>
      <c r="D1087" s="57"/>
      <c r="E1087" s="57"/>
      <c r="F1087" s="57"/>
      <c r="G1087" s="58"/>
      <c r="H1087" s="58"/>
      <c r="I1087" s="58"/>
      <c r="J1087" s="58"/>
      <c r="K1087" s="57"/>
      <c r="L1087" s="57"/>
      <c r="M1087" s="59"/>
      <c r="N1087" s="57" t="e">
        <f t="shared" si="71"/>
        <v>#N/A</v>
      </c>
    </row>
    <row r="1088" spans="1:14" x14ac:dyDescent="0.2">
      <c r="A1088" s="52">
        <f t="shared" si="68"/>
        <v>0</v>
      </c>
      <c r="B1088" s="52">
        <f t="shared" si="69"/>
        <v>0</v>
      </c>
      <c r="C1088" s="57">
        <f t="shared" si="70"/>
        <v>0</v>
      </c>
      <c r="D1088" s="57"/>
      <c r="E1088" s="57"/>
      <c r="F1088" s="57"/>
      <c r="G1088" s="58"/>
      <c r="H1088" s="58"/>
      <c r="I1088" s="58"/>
      <c r="J1088" s="58"/>
      <c r="K1088" s="57"/>
      <c r="L1088" s="57"/>
      <c r="M1088" s="59"/>
      <c r="N1088" s="57" t="e">
        <f t="shared" si="71"/>
        <v>#N/A</v>
      </c>
    </row>
    <row r="1089" spans="1:15" x14ac:dyDescent="0.2">
      <c r="A1089" s="52">
        <f t="shared" si="68"/>
        <v>0</v>
      </c>
      <c r="B1089" s="52">
        <f t="shared" si="69"/>
        <v>0</v>
      </c>
      <c r="C1089" s="57">
        <f t="shared" si="70"/>
        <v>0</v>
      </c>
      <c r="D1089" s="57"/>
      <c r="E1089" s="57"/>
      <c r="F1089" s="57"/>
      <c r="G1089" s="58"/>
      <c r="H1089" s="58"/>
      <c r="I1089" s="58"/>
      <c r="J1089" s="58"/>
      <c r="K1089" s="57"/>
      <c r="L1089" s="57"/>
      <c r="M1089" s="59"/>
      <c r="N1089" s="57" t="e">
        <f t="shared" si="71"/>
        <v>#N/A</v>
      </c>
    </row>
    <row r="1090" spans="1:15" x14ac:dyDescent="0.2">
      <c r="A1090" s="52">
        <f t="shared" ref="A1090:A1129" si="72">D1090</f>
        <v>0</v>
      </c>
      <c r="B1090" s="52">
        <f t="shared" ref="B1090:B1129" si="73">ROUNDDOWN(D1090/10000,0)</f>
        <v>0</v>
      </c>
      <c r="C1090" s="57">
        <f t="shared" ref="C1090:C1129" si="74">ROUNDDOWN((D1090-B1090*10000)/100,0)</f>
        <v>0</v>
      </c>
      <c r="D1090" s="57"/>
      <c r="E1090" s="57"/>
      <c r="F1090" s="57"/>
      <c r="G1090" s="58"/>
      <c r="H1090" s="58"/>
      <c r="I1090" s="58"/>
      <c r="J1090" s="58"/>
      <c r="K1090" s="57"/>
      <c r="L1090" s="57"/>
      <c r="M1090" s="59"/>
      <c r="N1090" s="57" t="e">
        <f t="shared" ref="N1090:N1153" si="75">VLOOKUP(B1090*100+C1090,学校,2,0)</f>
        <v>#N/A</v>
      </c>
    </row>
    <row r="1091" spans="1:15" x14ac:dyDescent="0.2">
      <c r="A1091" s="52">
        <f t="shared" si="72"/>
        <v>0</v>
      </c>
      <c r="B1091" s="52">
        <f t="shared" si="73"/>
        <v>0</v>
      </c>
      <c r="C1091" s="57">
        <f t="shared" si="74"/>
        <v>0</v>
      </c>
      <c r="D1091" s="57"/>
      <c r="E1091" s="57"/>
      <c r="F1091" s="57"/>
      <c r="G1091" s="58"/>
      <c r="H1091" s="58"/>
      <c r="I1091" s="58"/>
      <c r="J1091" s="58"/>
      <c r="K1091" s="57"/>
      <c r="L1091" s="57"/>
      <c r="M1091" s="59"/>
      <c r="N1091" s="57" t="e">
        <f t="shared" si="75"/>
        <v>#N/A</v>
      </c>
    </row>
    <row r="1092" spans="1:15" x14ac:dyDescent="0.2">
      <c r="A1092" s="52">
        <f t="shared" si="72"/>
        <v>0</v>
      </c>
      <c r="B1092" s="52">
        <f t="shared" si="73"/>
        <v>0</v>
      </c>
      <c r="C1092" s="57">
        <f t="shared" si="74"/>
        <v>0</v>
      </c>
      <c r="D1092" s="57"/>
      <c r="E1092" s="57"/>
      <c r="F1092" s="57"/>
      <c r="G1092" s="58"/>
      <c r="H1092" s="58"/>
      <c r="I1092" s="58"/>
      <c r="J1092" s="58"/>
      <c r="K1092" s="57"/>
      <c r="L1092" s="57"/>
      <c r="M1092" s="59"/>
      <c r="N1092" s="57" t="e">
        <f t="shared" si="75"/>
        <v>#N/A</v>
      </c>
    </row>
    <row r="1093" spans="1:15" x14ac:dyDescent="0.2">
      <c r="A1093" s="52">
        <f t="shared" si="72"/>
        <v>0</v>
      </c>
      <c r="B1093" s="52">
        <f t="shared" si="73"/>
        <v>0</v>
      </c>
      <c r="C1093" s="57">
        <f t="shared" si="74"/>
        <v>0</v>
      </c>
      <c r="N1093" s="57" t="e">
        <f t="shared" si="75"/>
        <v>#N/A</v>
      </c>
    </row>
    <row r="1094" spans="1:15" x14ac:dyDescent="0.2">
      <c r="A1094" s="52">
        <f t="shared" si="72"/>
        <v>0</v>
      </c>
      <c r="B1094" s="52">
        <f t="shared" si="73"/>
        <v>0</v>
      </c>
      <c r="C1094" s="57">
        <f t="shared" si="74"/>
        <v>0</v>
      </c>
      <c r="D1094" s="57"/>
      <c r="E1094" s="57"/>
      <c r="F1094" s="57"/>
      <c r="G1094" s="58"/>
      <c r="H1094" s="58"/>
      <c r="I1094" s="58"/>
      <c r="J1094" s="58"/>
      <c r="K1094" s="57"/>
      <c r="L1094" s="57"/>
      <c r="M1094" s="59"/>
      <c r="N1094" s="57" t="e">
        <f t="shared" si="75"/>
        <v>#N/A</v>
      </c>
    </row>
    <row r="1095" spans="1:15" x14ac:dyDescent="0.2">
      <c r="A1095" s="52">
        <f t="shared" si="72"/>
        <v>0</v>
      </c>
      <c r="B1095" s="52">
        <f t="shared" si="73"/>
        <v>0</v>
      </c>
      <c r="C1095" s="57">
        <f t="shared" si="74"/>
        <v>0</v>
      </c>
      <c r="N1095" s="57" t="e">
        <f t="shared" si="75"/>
        <v>#N/A</v>
      </c>
    </row>
    <row r="1096" spans="1:15" x14ac:dyDescent="0.2">
      <c r="A1096" s="52">
        <f t="shared" si="72"/>
        <v>0</v>
      </c>
      <c r="B1096" s="52">
        <f t="shared" si="73"/>
        <v>0</v>
      </c>
      <c r="C1096" s="57">
        <f t="shared" si="74"/>
        <v>0</v>
      </c>
      <c r="N1096" s="57" t="e">
        <f t="shared" si="75"/>
        <v>#N/A</v>
      </c>
    </row>
    <row r="1097" spans="1:15" x14ac:dyDescent="0.2">
      <c r="A1097" s="52">
        <f t="shared" si="72"/>
        <v>0</v>
      </c>
      <c r="B1097" s="52">
        <f t="shared" si="73"/>
        <v>0</v>
      </c>
      <c r="C1097" s="57">
        <f t="shared" si="74"/>
        <v>0</v>
      </c>
      <c r="N1097" s="57" t="e">
        <f t="shared" si="75"/>
        <v>#N/A</v>
      </c>
    </row>
    <row r="1098" spans="1:15" x14ac:dyDescent="0.2">
      <c r="A1098" s="52">
        <f t="shared" si="72"/>
        <v>0</v>
      </c>
      <c r="B1098" s="52">
        <f t="shared" si="73"/>
        <v>0</v>
      </c>
      <c r="C1098" s="57">
        <f t="shared" si="74"/>
        <v>0</v>
      </c>
      <c r="D1098" s="57"/>
      <c r="E1098" s="57"/>
      <c r="F1098" s="57"/>
      <c r="G1098" s="58"/>
      <c r="H1098" s="58"/>
      <c r="I1098" s="58"/>
      <c r="J1098" s="58"/>
      <c r="K1098" s="57"/>
      <c r="L1098" s="57"/>
      <c r="M1098" s="59"/>
      <c r="N1098" s="57" t="e">
        <f t="shared" si="75"/>
        <v>#N/A</v>
      </c>
    </row>
    <row r="1099" spans="1:15" x14ac:dyDescent="0.2">
      <c r="A1099" s="52">
        <f t="shared" si="72"/>
        <v>0</v>
      </c>
      <c r="B1099" s="52">
        <f t="shared" si="73"/>
        <v>0</v>
      </c>
      <c r="C1099" s="57">
        <f t="shared" si="74"/>
        <v>0</v>
      </c>
      <c r="D1099" s="57"/>
      <c r="E1099" s="57"/>
      <c r="F1099" s="57"/>
      <c r="G1099" s="58"/>
      <c r="H1099" s="58"/>
      <c r="I1099" s="58"/>
      <c r="J1099" s="58"/>
      <c r="K1099" s="57"/>
      <c r="L1099" s="57"/>
      <c r="M1099" s="59"/>
      <c r="N1099" s="57" t="e">
        <f t="shared" si="75"/>
        <v>#N/A</v>
      </c>
    </row>
    <row r="1100" spans="1:15" x14ac:dyDescent="0.2">
      <c r="A1100" s="52">
        <f t="shared" si="72"/>
        <v>0</v>
      </c>
      <c r="B1100" s="52">
        <f t="shared" si="73"/>
        <v>0</v>
      </c>
      <c r="C1100" s="57">
        <f t="shared" si="74"/>
        <v>0</v>
      </c>
      <c r="D1100" s="57"/>
      <c r="E1100" s="57"/>
      <c r="F1100" s="57"/>
      <c r="G1100" s="58"/>
      <c r="H1100" s="58"/>
      <c r="I1100" s="58"/>
      <c r="J1100" s="58"/>
      <c r="K1100" s="57"/>
      <c r="L1100" s="57"/>
      <c r="M1100" s="59"/>
      <c r="N1100" s="57" t="e">
        <f t="shared" si="75"/>
        <v>#N/A</v>
      </c>
    </row>
    <row r="1101" spans="1:15" x14ac:dyDescent="0.2">
      <c r="A1101" s="52">
        <f t="shared" si="72"/>
        <v>0</v>
      </c>
      <c r="B1101" s="52">
        <f t="shared" si="73"/>
        <v>0</v>
      </c>
      <c r="C1101" s="57">
        <f t="shared" si="74"/>
        <v>0</v>
      </c>
      <c r="D1101" s="57"/>
      <c r="E1101" s="57"/>
      <c r="F1101" s="57"/>
      <c r="G1101" s="58"/>
      <c r="H1101" s="58"/>
      <c r="I1101" s="58"/>
      <c r="J1101" s="58"/>
      <c r="K1101" s="57"/>
      <c r="L1101" s="57"/>
      <c r="M1101" s="59"/>
      <c r="N1101" s="57" t="e">
        <f t="shared" si="75"/>
        <v>#N/A</v>
      </c>
    </row>
    <row r="1102" spans="1:15" x14ac:dyDescent="0.2">
      <c r="A1102" s="52">
        <f t="shared" si="72"/>
        <v>0</v>
      </c>
      <c r="B1102" s="52">
        <f t="shared" si="73"/>
        <v>0</v>
      </c>
      <c r="C1102" s="57">
        <f t="shared" si="74"/>
        <v>0</v>
      </c>
      <c r="D1102" s="57"/>
      <c r="E1102" s="57"/>
      <c r="F1102" s="57"/>
      <c r="G1102" s="58"/>
      <c r="H1102" s="58"/>
      <c r="I1102" s="58"/>
      <c r="J1102" s="58"/>
      <c r="K1102" s="57"/>
      <c r="L1102" s="57"/>
      <c r="M1102" s="59"/>
      <c r="N1102" s="57" t="e">
        <f t="shared" si="75"/>
        <v>#N/A</v>
      </c>
      <c r="O1102" s="57"/>
    </row>
    <row r="1103" spans="1:15" x14ac:dyDescent="0.2">
      <c r="A1103" s="52">
        <f t="shared" si="72"/>
        <v>0</v>
      </c>
      <c r="B1103" s="52">
        <f t="shared" si="73"/>
        <v>0</v>
      </c>
      <c r="C1103" s="57">
        <f t="shared" si="74"/>
        <v>0</v>
      </c>
      <c r="D1103" s="57"/>
      <c r="E1103" s="57"/>
      <c r="F1103" s="57"/>
      <c r="G1103" s="58"/>
      <c r="H1103" s="58"/>
      <c r="I1103" s="58"/>
      <c r="J1103" s="58"/>
      <c r="K1103" s="57"/>
      <c r="L1103" s="57"/>
      <c r="M1103" s="59"/>
      <c r="N1103" s="57" t="e">
        <f t="shared" si="75"/>
        <v>#N/A</v>
      </c>
      <c r="O1103" s="57"/>
    </row>
    <row r="1104" spans="1:15" x14ac:dyDescent="0.2">
      <c r="A1104" s="52">
        <f t="shared" si="72"/>
        <v>0</v>
      </c>
      <c r="B1104" s="52">
        <f t="shared" si="73"/>
        <v>0</v>
      </c>
      <c r="C1104" s="57">
        <f t="shared" si="74"/>
        <v>0</v>
      </c>
      <c r="D1104" s="57"/>
      <c r="E1104" s="57"/>
      <c r="F1104" s="57"/>
      <c r="G1104" s="58"/>
      <c r="H1104" s="58"/>
      <c r="I1104" s="58"/>
      <c r="J1104" s="58"/>
      <c r="K1104" s="57"/>
      <c r="L1104" s="57"/>
      <c r="M1104" s="59"/>
      <c r="N1104" s="57" t="e">
        <f t="shared" si="75"/>
        <v>#N/A</v>
      </c>
      <c r="O1104" s="57"/>
    </row>
    <row r="1105" spans="1:15" x14ac:dyDescent="0.2">
      <c r="A1105" s="52">
        <f t="shared" si="72"/>
        <v>0</v>
      </c>
      <c r="B1105" s="52">
        <f t="shared" si="73"/>
        <v>0</v>
      </c>
      <c r="C1105" s="57">
        <f t="shared" si="74"/>
        <v>0</v>
      </c>
      <c r="D1105" s="57"/>
      <c r="E1105" s="57"/>
      <c r="F1105" s="57"/>
      <c r="G1105" s="58"/>
      <c r="H1105" s="58"/>
      <c r="I1105" s="58"/>
      <c r="J1105" s="58"/>
      <c r="K1105" s="57"/>
      <c r="L1105" s="57"/>
      <c r="M1105" s="59"/>
      <c r="N1105" s="57" t="e">
        <f t="shared" si="75"/>
        <v>#N/A</v>
      </c>
      <c r="O1105" s="57"/>
    </row>
    <row r="1106" spans="1:15" x14ac:dyDescent="0.2">
      <c r="A1106" s="52">
        <f t="shared" si="72"/>
        <v>0</v>
      </c>
      <c r="B1106" s="52">
        <f t="shared" si="73"/>
        <v>0</v>
      </c>
      <c r="C1106" s="57">
        <f t="shared" si="74"/>
        <v>0</v>
      </c>
      <c r="D1106" s="57"/>
      <c r="E1106" s="57"/>
      <c r="F1106" s="57"/>
      <c r="G1106" s="58"/>
      <c r="H1106" s="58"/>
      <c r="I1106" s="58"/>
      <c r="J1106" s="58"/>
      <c r="K1106" s="57"/>
      <c r="L1106" s="57"/>
      <c r="M1106" s="59"/>
      <c r="N1106" s="57" t="e">
        <f t="shared" si="75"/>
        <v>#N/A</v>
      </c>
      <c r="O1106" s="57"/>
    </row>
    <row r="1107" spans="1:15" x14ac:dyDescent="0.2">
      <c r="A1107" s="52">
        <f t="shared" si="72"/>
        <v>0</v>
      </c>
      <c r="B1107" s="52">
        <f t="shared" si="73"/>
        <v>0</v>
      </c>
      <c r="C1107" s="57">
        <f t="shared" si="74"/>
        <v>0</v>
      </c>
      <c r="D1107" s="57"/>
      <c r="E1107" s="57"/>
      <c r="F1107" s="57"/>
      <c r="G1107" s="58"/>
      <c r="H1107" s="58"/>
      <c r="I1107" s="58"/>
      <c r="J1107" s="58"/>
      <c r="K1107" s="57"/>
      <c r="L1107" s="57"/>
      <c r="M1107" s="59"/>
      <c r="N1107" s="57" t="e">
        <f t="shared" si="75"/>
        <v>#N/A</v>
      </c>
      <c r="O1107" s="57"/>
    </row>
    <row r="1108" spans="1:15" x14ac:dyDescent="0.2">
      <c r="A1108" s="52">
        <f t="shared" si="72"/>
        <v>0</v>
      </c>
      <c r="B1108" s="52">
        <f t="shared" si="73"/>
        <v>0</v>
      </c>
      <c r="C1108" s="57">
        <f t="shared" si="74"/>
        <v>0</v>
      </c>
      <c r="D1108" s="57"/>
      <c r="E1108" s="57"/>
      <c r="F1108" s="57"/>
      <c r="G1108" s="58"/>
      <c r="H1108" s="58"/>
      <c r="I1108" s="58"/>
      <c r="J1108" s="58"/>
      <c r="K1108" s="57"/>
      <c r="L1108" s="57"/>
      <c r="M1108" s="59"/>
      <c r="N1108" s="57" t="e">
        <f t="shared" si="75"/>
        <v>#N/A</v>
      </c>
      <c r="O1108" s="57"/>
    </row>
    <row r="1109" spans="1:15" x14ac:dyDescent="0.2">
      <c r="A1109" s="52">
        <f t="shared" si="72"/>
        <v>0</v>
      </c>
      <c r="B1109" s="52">
        <f t="shared" si="73"/>
        <v>0</v>
      </c>
      <c r="C1109" s="57">
        <f t="shared" si="74"/>
        <v>0</v>
      </c>
      <c r="N1109" s="57" t="e">
        <f t="shared" si="75"/>
        <v>#N/A</v>
      </c>
      <c r="O1109" s="57"/>
    </row>
    <row r="1110" spans="1:15" x14ac:dyDescent="0.2">
      <c r="A1110" s="52">
        <f t="shared" si="72"/>
        <v>0</v>
      </c>
      <c r="B1110" s="52">
        <f t="shared" si="73"/>
        <v>0</v>
      </c>
      <c r="C1110" s="57">
        <f t="shared" si="74"/>
        <v>0</v>
      </c>
      <c r="N1110" s="57" t="e">
        <f t="shared" si="75"/>
        <v>#N/A</v>
      </c>
      <c r="O1110" s="57"/>
    </row>
    <row r="1111" spans="1:15" x14ac:dyDescent="0.2">
      <c r="A1111" s="52">
        <f t="shared" si="72"/>
        <v>0</v>
      </c>
      <c r="B1111" s="52">
        <f t="shared" si="73"/>
        <v>0</v>
      </c>
      <c r="C1111" s="57">
        <f t="shared" si="74"/>
        <v>0</v>
      </c>
      <c r="N1111" s="57" t="e">
        <f t="shared" si="75"/>
        <v>#N/A</v>
      </c>
      <c r="O1111" s="57"/>
    </row>
    <row r="1112" spans="1:15" x14ac:dyDescent="0.2">
      <c r="A1112" s="52">
        <f t="shared" si="72"/>
        <v>0</v>
      </c>
      <c r="B1112" s="52">
        <f t="shared" si="73"/>
        <v>0</v>
      </c>
      <c r="C1112" s="57">
        <f t="shared" si="74"/>
        <v>0</v>
      </c>
      <c r="N1112" s="57" t="e">
        <f t="shared" si="75"/>
        <v>#N/A</v>
      </c>
      <c r="O1112" s="57"/>
    </row>
    <row r="1113" spans="1:15" x14ac:dyDescent="0.2">
      <c r="A1113" s="52">
        <f t="shared" si="72"/>
        <v>0</v>
      </c>
      <c r="B1113" s="52">
        <f t="shared" si="73"/>
        <v>0</v>
      </c>
      <c r="C1113" s="57">
        <f t="shared" si="74"/>
        <v>0</v>
      </c>
      <c r="N1113" s="57" t="e">
        <f t="shared" si="75"/>
        <v>#N/A</v>
      </c>
      <c r="O1113" s="57"/>
    </row>
    <row r="1114" spans="1:15" x14ac:dyDescent="0.2">
      <c r="A1114" s="52">
        <f t="shared" si="72"/>
        <v>0</v>
      </c>
      <c r="B1114" s="52">
        <f t="shared" si="73"/>
        <v>0</v>
      </c>
      <c r="C1114" s="57">
        <f t="shared" si="74"/>
        <v>0</v>
      </c>
      <c r="N1114" s="57" t="e">
        <f t="shared" si="75"/>
        <v>#N/A</v>
      </c>
      <c r="O1114" s="57"/>
    </row>
    <row r="1115" spans="1:15" x14ac:dyDescent="0.2">
      <c r="A1115" s="52">
        <f t="shared" si="72"/>
        <v>0</v>
      </c>
      <c r="B1115" s="52">
        <f t="shared" si="73"/>
        <v>0</v>
      </c>
      <c r="C1115" s="57">
        <f t="shared" si="74"/>
        <v>0</v>
      </c>
      <c r="D1115" s="57"/>
      <c r="E1115" s="57"/>
      <c r="F1115" s="57"/>
      <c r="G1115" s="58"/>
      <c r="H1115" s="58"/>
      <c r="I1115" s="58"/>
      <c r="J1115" s="58"/>
      <c r="K1115" s="57"/>
      <c r="L1115" s="57"/>
      <c r="M1115" s="59"/>
      <c r="N1115" s="57" t="e">
        <f t="shared" si="75"/>
        <v>#N/A</v>
      </c>
      <c r="O1115" s="57"/>
    </row>
    <row r="1116" spans="1:15" x14ac:dyDescent="0.2">
      <c r="A1116" s="52">
        <f t="shared" si="72"/>
        <v>0</v>
      </c>
      <c r="B1116" s="52">
        <f t="shared" si="73"/>
        <v>0</v>
      </c>
      <c r="C1116" s="57">
        <f t="shared" si="74"/>
        <v>0</v>
      </c>
      <c r="N1116" s="57" t="e">
        <f t="shared" si="75"/>
        <v>#N/A</v>
      </c>
      <c r="O1116" s="57"/>
    </row>
    <row r="1117" spans="1:15" x14ac:dyDescent="0.2">
      <c r="A1117" s="52">
        <f t="shared" si="72"/>
        <v>0</v>
      </c>
      <c r="B1117" s="52">
        <f t="shared" si="73"/>
        <v>0</v>
      </c>
      <c r="C1117" s="57">
        <f t="shared" si="74"/>
        <v>0</v>
      </c>
      <c r="N1117" s="57" t="e">
        <f t="shared" si="75"/>
        <v>#N/A</v>
      </c>
      <c r="O1117" s="57"/>
    </row>
    <row r="1118" spans="1:15" x14ac:dyDescent="0.2">
      <c r="A1118" s="52">
        <f t="shared" si="72"/>
        <v>0</v>
      </c>
      <c r="B1118" s="52">
        <f t="shared" si="73"/>
        <v>0</v>
      </c>
      <c r="C1118" s="57">
        <f t="shared" si="74"/>
        <v>0</v>
      </c>
      <c r="N1118" s="57" t="e">
        <f t="shared" si="75"/>
        <v>#N/A</v>
      </c>
      <c r="O1118" s="57"/>
    </row>
    <row r="1119" spans="1:15" x14ac:dyDescent="0.2">
      <c r="A1119" s="52">
        <f t="shared" si="72"/>
        <v>0</v>
      </c>
      <c r="B1119" s="52">
        <f t="shared" si="73"/>
        <v>0</v>
      </c>
      <c r="C1119" s="57">
        <f t="shared" si="74"/>
        <v>0</v>
      </c>
      <c r="D1119" s="57"/>
      <c r="E1119" s="57"/>
      <c r="F1119" s="57"/>
      <c r="G1119" s="58"/>
      <c r="H1119" s="58"/>
      <c r="I1119" s="58"/>
      <c r="J1119" s="58"/>
      <c r="K1119" s="57"/>
      <c r="L1119" s="57"/>
      <c r="M1119" s="59"/>
      <c r="N1119" s="57" t="e">
        <f t="shared" si="75"/>
        <v>#N/A</v>
      </c>
      <c r="O1119" s="57"/>
    </row>
    <row r="1120" spans="1:15" x14ac:dyDescent="0.2">
      <c r="A1120" s="52">
        <f t="shared" si="72"/>
        <v>0</v>
      </c>
      <c r="B1120" s="52">
        <f t="shared" si="73"/>
        <v>0</v>
      </c>
      <c r="C1120" s="57">
        <f t="shared" si="74"/>
        <v>0</v>
      </c>
      <c r="D1120" s="57"/>
      <c r="E1120" s="57"/>
      <c r="F1120" s="57"/>
      <c r="G1120" s="58"/>
      <c r="H1120" s="58"/>
      <c r="I1120" s="58"/>
      <c r="J1120" s="58"/>
      <c r="K1120" s="57"/>
      <c r="L1120" s="57"/>
      <c r="M1120" s="59"/>
      <c r="N1120" s="57" t="e">
        <f t="shared" si="75"/>
        <v>#N/A</v>
      </c>
      <c r="O1120" s="57"/>
    </row>
    <row r="1121" spans="1:15" x14ac:dyDescent="0.2">
      <c r="A1121" s="52">
        <f t="shared" si="72"/>
        <v>0</v>
      </c>
      <c r="B1121" s="52">
        <f t="shared" si="73"/>
        <v>0</v>
      </c>
      <c r="C1121" s="57">
        <f t="shared" si="74"/>
        <v>0</v>
      </c>
      <c r="N1121" s="57" t="e">
        <f t="shared" si="75"/>
        <v>#N/A</v>
      </c>
      <c r="O1121" s="57"/>
    </row>
    <row r="1122" spans="1:15" x14ac:dyDescent="0.2">
      <c r="A1122" s="52">
        <f t="shared" si="72"/>
        <v>0</v>
      </c>
      <c r="B1122" s="52">
        <f t="shared" si="73"/>
        <v>0</v>
      </c>
      <c r="C1122" s="57">
        <f t="shared" si="74"/>
        <v>0</v>
      </c>
      <c r="N1122" s="57" t="e">
        <f t="shared" si="75"/>
        <v>#N/A</v>
      </c>
      <c r="O1122" s="57"/>
    </row>
    <row r="1123" spans="1:15" x14ac:dyDescent="0.2">
      <c r="A1123" s="52">
        <f t="shared" si="72"/>
        <v>0</v>
      </c>
      <c r="B1123" s="52">
        <f t="shared" si="73"/>
        <v>0</v>
      </c>
      <c r="C1123" s="57">
        <f t="shared" si="74"/>
        <v>0</v>
      </c>
      <c r="N1123" s="57" t="e">
        <f t="shared" si="75"/>
        <v>#N/A</v>
      </c>
      <c r="O1123" s="57"/>
    </row>
    <row r="1124" spans="1:15" x14ac:dyDescent="0.2">
      <c r="A1124" s="52">
        <f t="shared" si="72"/>
        <v>0</v>
      </c>
      <c r="B1124" s="52">
        <f t="shared" si="73"/>
        <v>0</v>
      </c>
      <c r="C1124" s="57">
        <f t="shared" si="74"/>
        <v>0</v>
      </c>
      <c r="D1124" s="57"/>
      <c r="E1124" s="57"/>
      <c r="F1124" s="57"/>
      <c r="G1124" s="58"/>
      <c r="H1124" s="58"/>
      <c r="I1124" s="58"/>
      <c r="J1124" s="58"/>
      <c r="K1124" s="57"/>
      <c r="L1124" s="57"/>
      <c r="M1124" s="59"/>
      <c r="N1124" s="57" t="e">
        <f t="shared" si="75"/>
        <v>#N/A</v>
      </c>
      <c r="O1124" s="57"/>
    </row>
    <row r="1125" spans="1:15" x14ac:dyDescent="0.2">
      <c r="A1125" s="52">
        <f t="shared" si="72"/>
        <v>0</v>
      </c>
      <c r="B1125" s="52">
        <f t="shared" si="73"/>
        <v>0</v>
      </c>
      <c r="C1125" s="57">
        <f t="shared" si="74"/>
        <v>0</v>
      </c>
      <c r="D1125" s="57"/>
      <c r="E1125" s="57"/>
      <c r="F1125" s="57"/>
      <c r="G1125" s="58"/>
      <c r="H1125" s="58"/>
      <c r="I1125" s="58"/>
      <c r="J1125" s="58"/>
      <c r="K1125" s="57"/>
      <c r="L1125" s="57"/>
      <c r="M1125" s="59"/>
      <c r="N1125" s="57" t="e">
        <f t="shared" si="75"/>
        <v>#N/A</v>
      </c>
      <c r="O1125" s="57"/>
    </row>
    <row r="1126" spans="1:15" x14ac:dyDescent="0.2">
      <c r="A1126" s="52">
        <f t="shared" si="72"/>
        <v>0</v>
      </c>
      <c r="B1126" s="52">
        <f t="shared" si="73"/>
        <v>0</v>
      </c>
      <c r="C1126" s="57">
        <f t="shared" si="74"/>
        <v>0</v>
      </c>
      <c r="D1126" s="57"/>
      <c r="E1126" s="57"/>
      <c r="F1126" s="57"/>
      <c r="G1126" s="58"/>
      <c r="H1126" s="58"/>
      <c r="I1126" s="58"/>
      <c r="J1126" s="58"/>
      <c r="K1126" s="57"/>
      <c r="L1126" s="57"/>
      <c r="M1126" s="59"/>
      <c r="N1126" s="57" t="e">
        <f t="shared" si="75"/>
        <v>#N/A</v>
      </c>
      <c r="O1126" s="57"/>
    </row>
    <row r="1127" spans="1:15" x14ac:dyDescent="0.2">
      <c r="A1127" s="52">
        <f t="shared" si="72"/>
        <v>0</v>
      </c>
      <c r="B1127" s="52">
        <f t="shared" si="73"/>
        <v>0</v>
      </c>
      <c r="C1127" s="57">
        <f t="shared" si="74"/>
        <v>0</v>
      </c>
      <c r="N1127" s="57" t="e">
        <f t="shared" si="75"/>
        <v>#N/A</v>
      </c>
      <c r="O1127" s="57"/>
    </row>
    <row r="1128" spans="1:15" x14ac:dyDescent="0.2">
      <c r="A1128" s="52">
        <f t="shared" si="72"/>
        <v>0</v>
      </c>
      <c r="B1128" s="52">
        <f t="shared" si="73"/>
        <v>0</v>
      </c>
      <c r="C1128" s="57">
        <f t="shared" si="74"/>
        <v>0</v>
      </c>
      <c r="N1128" s="57" t="e">
        <f t="shared" si="75"/>
        <v>#N/A</v>
      </c>
      <c r="O1128" s="57"/>
    </row>
    <row r="1129" spans="1:15" x14ac:dyDescent="0.2">
      <c r="A1129" s="52">
        <f t="shared" si="72"/>
        <v>0</v>
      </c>
      <c r="B1129" s="52">
        <f t="shared" si="73"/>
        <v>0</v>
      </c>
      <c r="C1129" s="57">
        <f t="shared" si="74"/>
        <v>0</v>
      </c>
      <c r="N1129" s="57" t="e">
        <f t="shared" si="75"/>
        <v>#N/A</v>
      </c>
      <c r="O1129" s="57"/>
    </row>
    <row r="1130" spans="1:15" x14ac:dyDescent="0.2">
      <c r="A1130" s="52">
        <f t="shared" ref="A1130:A1193" si="76">D1130</f>
        <v>0</v>
      </c>
      <c r="B1130" s="52">
        <f t="shared" ref="B1130:B1193" si="77">ROUNDDOWN(D1130/10000,0)</f>
        <v>0</v>
      </c>
      <c r="C1130" s="57">
        <f t="shared" ref="C1130:C1193" si="78">ROUNDDOWN((D1130-B1130*10000)/100,0)</f>
        <v>0</v>
      </c>
      <c r="D1130" s="57"/>
      <c r="E1130" s="57"/>
      <c r="F1130" s="57"/>
      <c r="G1130" s="58"/>
      <c r="H1130" s="58"/>
      <c r="I1130" s="58"/>
      <c r="J1130" s="58"/>
      <c r="K1130" s="57"/>
      <c r="L1130" s="57"/>
      <c r="M1130" s="59"/>
      <c r="N1130" s="57" t="e">
        <f t="shared" si="75"/>
        <v>#N/A</v>
      </c>
      <c r="O1130" s="57"/>
    </row>
    <row r="1131" spans="1:15" x14ac:dyDescent="0.2">
      <c r="A1131" s="52">
        <f t="shared" si="76"/>
        <v>0</v>
      </c>
      <c r="B1131" s="52">
        <f t="shared" si="77"/>
        <v>0</v>
      </c>
      <c r="C1131" s="57">
        <f t="shared" si="78"/>
        <v>0</v>
      </c>
      <c r="N1131" s="57" t="e">
        <f t="shared" si="75"/>
        <v>#N/A</v>
      </c>
      <c r="O1131" s="57"/>
    </row>
    <row r="1132" spans="1:15" x14ac:dyDescent="0.2">
      <c r="A1132" s="52">
        <f t="shared" si="76"/>
        <v>0</v>
      </c>
      <c r="B1132" s="52">
        <f t="shared" si="77"/>
        <v>0</v>
      </c>
      <c r="C1132" s="57">
        <f t="shared" si="78"/>
        <v>0</v>
      </c>
      <c r="N1132" s="57" t="e">
        <f t="shared" si="75"/>
        <v>#N/A</v>
      </c>
      <c r="O1132" s="57"/>
    </row>
    <row r="1133" spans="1:15" x14ac:dyDescent="0.2">
      <c r="A1133" s="52">
        <f t="shared" si="76"/>
        <v>0</v>
      </c>
      <c r="B1133" s="52">
        <f t="shared" si="77"/>
        <v>0</v>
      </c>
      <c r="C1133" s="57">
        <f t="shared" si="78"/>
        <v>0</v>
      </c>
      <c r="N1133" s="57" t="e">
        <f t="shared" si="75"/>
        <v>#N/A</v>
      </c>
      <c r="O1133" s="57"/>
    </row>
    <row r="1134" spans="1:15" x14ac:dyDescent="0.2">
      <c r="A1134" s="52">
        <f t="shared" si="76"/>
        <v>0</v>
      </c>
      <c r="B1134" s="52">
        <f t="shared" si="77"/>
        <v>0</v>
      </c>
      <c r="C1134" s="57">
        <f t="shared" si="78"/>
        <v>0</v>
      </c>
      <c r="N1134" s="57" t="e">
        <f t="shared" si="75"/>
        <v>#N/A</v>
      </c>
      <c r="O1134" s="57"/>
    </row>
    <row r="1135" spans="1:15" x14ac:dyDescent="0.2">
      <c r="A1135" s="52">
        <f t="shared" si="76"/>
        <v>0</v>
      </c>
      <c r="B1135" s="52">
        <f t="shared" si="77"/>
        <v>0</v>
      </c>
      <c r="C1135" s="57">
        <f t="shared" si="78"/>
        <v>0</v>
      </c>
      <c r="N1135" s="57" t="e">
        <f t="shared" si="75"/>
        <v>#N/A</v>
      </c>
      <c r="O1135" s="57"/>
    </row>
    <row r="1136" spans="1:15" x14ac:dyDescent="0.2">
      <c r="A1136" s="52">
        <f t="shared" si="76"/>
        <v>0</v>
      </c>
      <c r="B1136" s="52">
        <f t="shared" si="77"/>
        <v>0</v>
      </c>
      <c r="C1136" s="57">
        <f t="shared" si="78"/>
        <v>0</v>
      </c>
      <c r="N1136" s="57" t="e">
        <f t="shared" si="75"/>
        <v>#N/A</v>
      </c>
      <c r="O1136" s="57"/>
    </row>
    <row r="1137" spans="1:15" x14ac:dyDescent="0.2">
      <c r="A1137" s="52">
        <f t="shared" si="76"/>
        <v>0</v>
      </c>
      <c r="B1137" s="52">
        <f t="shared" si="77"/>
        <v>0</v>
      </c>
      <c r="C1137" s="57">
        <f t="shared" si="78"/>
        <v>0</v>
      </c>
      <c r="N1137" s="57" t="e">
        <f t="shared" si="75"/>
        <v>#N/A</v>
      </c>
      <c r="O1137" s="57"/>
    </row>
    <row r="1138" spans="1:15" x14ac:dyDescent="0.2">
      <c r="A1138" s="52">
        <f t="shared" si="76"/>
        <v>0</v>
      </c>
      <c r="B1138" s="52">
        <f t="shared" si="77"/>
        <v>0</v>
      </c>
      <c r="C1138" s="57">
        <f t="shared" si="78"/>
        <v>0</v>
      </c>
      <c r="D1138" s="57"/>
      <c r="E1138" s="57"/>
      <c r="F1138" s="57"/>
      <c r="G1138" s="58"/>
      <c r="H1138" s="58"/>
      <c r="I1138" s="58"/>
      <c r="J1138" s="58"/>
      <c r="K1138" s="57"/>
      <c r="L1138" s="57"/>
      <c r="M1138" s="59"/>
      <c r="N1138" s="57" t="e">
        <f t="shared" si="75"/>
        <v>#N/A</v>
      </c>
      <c r="O1138" s="57"/>
    </row>
    <row r="1139" spans="1:15" x14ac:dyDescent="0.2">
      <c r="A1139" s="52">
        <f t="shared" si="76"/>
        <v>0</v>
      </c>
      <c r="B1139" s="52">
        <f t="shared" si="77"/>
        <v>0</v>
      </c>
      <c r="C1139" s="57">
        <f t="shared" si="78"/>
        <v>0</v>
      </c>
      <c r="D1139" s="57"/>
      <c r="E1139" s="57"/>
      <c r="F1139" s="57"/>
      <c r="G1139" s="58"/>
      <c r="H1139" s="58"/>
      <c r="I1139" s="58"/>
      <c r="J1139" s="58"/>
      <c r="K1139" s="57"/>
      <c r="L1139" s="57"/>
      <c r="M1139" s="59"/>
      <c r="N1139" s="57" t="e">
        <f t="shared" si="75"/>
        <v>#N/A</v>
      </c>
      <c r="O1139" s="57"/>
    </row>
    <row r="1140" spans="1:15" x14ac:dyDescent="0.2">
      <c r="A1140" s="52">
        <f t="shared" si="76"/>
        <v>0</v>
      </c>
      <c r="B1140" s="52">
        <f t="shared" si="77"/>
        <v>0</v>
      </c>
      <c r="C1140" s="57">
        <f t="shared" si="78"/>
        <v>0</v>
      </c>
      <c r="N1140" s="57" t="e">
        <f t="shared" si="75"/>
        <v>#N/A</v>
      </c>
      <c r="O1140" s="57"/>
    </row>
    <row r="1141" spans="1:15" x14ac:dyDescent="0.2">
      <c r="A1141" s="52">
        <f t="shared" si="76"/>
        <v>0</v>
      </c>
      <c r="B1141" s="52">
        <f t="shared" si="77"/>
        <v>0</v>
      </c>
      <c r="C1141" s="57">
        <f t="shared" si="78"/>
        <v>0</v>
      </c>
      <c r="N1141" s="57" t="e">
        <f t="shared" si="75"/>
        <v>#N/A</v>
      </c>
      <c r="O1141" s="57"/>
    </row>
    <row r="1142" spans="1:15" x14ac:dyDescent="0.2">
      <c r="A1142" s="52">
        <f t="shared" si="76"/>
        <v>0</v>
      </c>
      <c r="B1142" s="52">
        <f t="shared" si="77"/>
        <v>0</v>
      </c>
      <c r="C1142" s="57">
        <f t="shared" si="78"/>
        <v>0</v>
      </c>
      <c r="N1142" s="57" t="e">
        <f t="shared" si="75"/>
        <v>#N/A</v>
      </c>
      <c r="O1142" s="57"/>
    </row>
    <row r="1143" spans="1:15" x14ac:dyDescent="0.2">
      <c r="A1143" s="52">
        <f t="shared" si="76"/>
        <v>0</v>
      </c>
      <c r="B1143" s="52">
        <f t="shared" si="77"/>
        <v>0</v>
      </c>
      <c r="C1143" s="57">
        <f t="shared" si="78"/>
        <v>0</v>
      </c>
      <c r="N1143" s="57" t="e">
        <f t="shared" si="75"/>
        <v>#N/A</v>
      </c>
      <c r="O1143" s="57"/>
    </row>
    <row r="1144" spans="1:15" x14ac:dyDescent="0.2">
      <c r="A1144" s="52">
        <f t="shared" si="76"/>
        <v>0</v>
      </c>
      <c r="B1144" s="52">
        <f t="shared" si="77"/>
        <v>0</v>
      </c>
      <c r="C1144" s="57">
        <f t="shared" si="78"/>
        <v>0</v>
      </c>
      <c r="N1144" s="57" t="e">
        <f t="shared" si="75"/>
        <v>#N/A</v>
      </c>
      <c r="O1144" s="57"/>
    </row>
    <row r="1145" spans="1:15" x14ac:dyDescent="0.2">
      <c r="A1145" s="52">
        <f t="shared" si="76"/>
        <v>0</v>
      </c>
      <c r="B1145" s="52">
        <f t="shared" si="77"/>
        <v>0</v>
      </c>
      <c r="C1145" s="57">
        <f t="shared" si="78"/>
        <v>0</v>
      </c>
      <c r="N1145" s="57" t="e">
        <f t="shared" si="75"/>
        <v>#N/A</v>
      </c>
      <c r="O1145" s="57"/>
    </row>
    <row r="1146" spans="1:15" x14ac:dyDescent="0.2">
      <c r="A1146" s="52">
        <f t="shared" si="76"/>
        <v>0</v>
      </c>
      <c r="B1146" s="52">
        <f t="shared" si="77"/>
        <v>0</v>
      </c>
      <c r="C1146" s="57">
        <f t="shared" si="78"/>
        <v>0</v>
      </c>
      <c r="N1146" s="57" t="e">
        <f t="shared" si="75"/>
        <v>#N/A</v>
      </c>
      <c r="O1146" s="57"/>
    </row>
    <row r="1147" spans="1:15" x14ac:dyDescent="0.2">
      <c r="A1147" s="52">
        <f t="shared" si="76"/>
        <v>0</v>
      </c>
      <c r="B1147" s="52">
        <f t="shared" si="77"/>
        <v>0</v>
      </c>
      <c r="C1147" s="57">
        <f t="shared" si="78"/>
        <v>0</v>
      </c>
      <c r="N1147" s="57" t="e">
        <f t="shared" si="75"/>
        <v>#N/A</v>
      </c>
      <c r="O1147" s="57"/>
    </row>
    <row r="1148" spans="1:15" x14ac:dyDescent="0.2">
      <c r="A1148" s="52">
        <f t="shared" si="76"/>
        <v>0</v>
      </c>
      <c r="B1148" s="52">
        <f t="shared" si="77"/>
        <v>0</v>
      </c>
      <c r="C1148" s="57">
        <f t="shared" si="78"/>
        <v>0</v>
      </c>
      <c r="N1148" s="57" t="e">
        <f t="shared" si="75"/>
        <v>#N/A</v>
      </c>
      <c r="O1148" s="57"/>
    </row>
    <row r="1149" spans="1:15" x14ac:dyDescent="0.2">
      <c r="A1149" s="52">
        <f t="shared" si="76"/>
        <v>0</v>
      </c>
      <c r="B1149" s="52">
        <f t="shared" si="77"/>
        <v>0</v>
      </c>
      <c r="C1149" s="57">
        <f t="shared" si="78"/>
        <v>0</v>
      </c>
      <c r="D1149" s="57"/>
      <c r="E1149" s="57"/>
      <c r="F1149" s="57"/>
      <c r="G1149" s="58"/>
      <c r="H1149" s="58"/>
      <c r="I1149" s="58"/>
      <c r="J1149" s="58"/>
      <c r="K1149" s="57"/>
      <c r="L1149" s="57"/>
      <c r="M1149" s="59"/>
      <c r="N1149" s="57" t="e">
        <f t="shared" si="75"/>
        <v>#N/A</v>
      </c>
      <c r="O1149" s="57"/>
    </row>
    <row r="1150" spans="1:15" x14ac:dyDescent="0.2">
      <c r="A1150" s="52">
        <f t="shared" si="76"/>
        <v>0</v>
      </c>
      <c r="B1150" s="52">
        <f t="shared" si="77"/>
        <v>0</v>
      </c>
      <c r="C1150" s="57">
        <f t="shared" si="78"/>
        <v>0</v>
      </c>
      <c r="N1150" s="57" t="e">
        <f t="shared" si="75"/>
        <v>#N/A</v>
      </c>
      <c r="O1150" s="57"/>
    </row>
    <row r="1151" spans="1:15" x14ac:dyDescent="0.2">
      <c r="A1151" s="52">
        <f t="shared" si="76"/>
        <v>0</v>
      </c>
      <c r="B1151" s="52">
        <f t="shared" si="77"/>
        <v>0</v>
      </c>
      <c r="C1151" s="57">
        <f t="shared" si="78"/>
        <v>0</v>
      </c>
      <c r="D1151" s="57"/>
      <c r="E1151" s="57"/>
      <c r="F1151" s="57"/>
      <c r="G1151" s="58"/>
      <c r="H1151" s="58"/>
      <c r="I1151" s="58"/>
      <c r="J1151" s="58"/>
      <c r="K1151" s="57"/>
      <c r="L1151" s="57"/>
      <c r="M1151" s="59"/>
      <c r="N1151" s="57" t="e">
        <f t="shared" si="75"/>
        <v>#N/A</v>
      </c>
      <c r="O1151" s="57"/>
    </row>
    <row r="1152" spans="1:15" x14ac:dyDescent="0.2">
      <c r="A1152" s="52">
        <f t="shared" si="76"/>
        <v>0</v>
      </c>
      <c r="B1152" s="52">
        <f t="shared" si="77"/>
        <v>0</v>
      </c>
      <c r="C1152" s="57">
        <f t="shared" si="78"/>
        <v>0</v>
      </c>
      <c r="D1152" s="57"/>
      <c r="E1152" s="57"/>
      <c r="F1152" s="57"/>
      <c r="G1152" s="58"/>
      <c r="H1152" s="58"/>
      <c r="I1152" s="58"/>
      <c r="J1152" s="58"/>
      <c r="K1152" s="57"/>
      <c r="L1152" s="57"/>
      <c r="M1152" s="59"/>
      <c r="N1152" s="57" t="e">
        <f t="shared" si="75"/>
        <v>#N/A</v>
      </c>
      <c r="O1152" s="57"/>
    </row>
    <row r="1153" spans="1:15" x14ac:dyDescent="0.2">
      <c r="A1153" s="52">
        <f t="shared" si="76"/>
        <v>0</v>
      </c>
      <c r="B1153" s="52">
        <f t="shared" si="77"/>
        <v>0</v>
      </c>
      <c r="C1153" s="57">
        <f t="shared" si="78"/>
        <v>0</v>
      </c>
      <c r="D1153" s="57"/>
      <c r="E1153" s="57"/>
      <c r="F1153" s="57"/>
      <c r="G1153" s="58"/>
      <c r="H1153" s="58"/>
      <c r="I1153" s="58"/>
      <c r="J1153" s="58"/>
      <c r="K1153" s="57"/>
      <c r="L1153" s="57"/>
      <c r="M1153" s="59"/>
      <c r="N1153" s="57" t="e">
        <f t="shared" si="75"/>
        <v>#N/A</v>
      </c>
      <c r="O1153" s="57"/>
    </row>
    <row r="1154" spans="1:15" x14ac:dyDescent="0.2">
      <c r="A1154" s="52">
        <f t="shared" si="76"/>
        <v>0</v>
      </c>
      <c r="B1154" s="52">
        <f t="shared" si="77"/>
        <v>0</v>
      </c>
      <c r="C1154" s="57">
        <f t="shared" si="78"/>
        <v>0</v>
      </c>
      <c r="D1154" s="57"/>
      <c r="E1154" s="57"/>
      <c r="F1154" s="57"/>
      <c r="G1154" s="58"/>
      <c r="H1154" s="58"/>
      <c r="I1154" s="58"/>
      <c r="J1154" s="58"/>
      <c r="K1154" s="57"/>
      <c r="L1154" s="57"/>
      <c r="M1154" s="59"/>
      <c r="N1154" s="57" t="e">
        <f t="shared" ref="N1154:N1217" si="79">VLOOKUP(B1154*100+C1154,学校,2,0)</f>
        <v>#N/A</v>
      </c>
      <c r="O1154" s="57"/>
    </row>
    <row r="1155" spans="1:15" x14ac:dyDescent="0.2">
      <c r="A1155" s="52">
        <f t="shared" si="76"/>
        <v>0</v>
      </c>
      <c r="B1155" s="52">
        <f t="shared" si="77"/>
        <v>0</v>
      </c>
      <c r="C1155" s="57">
        <f t="shared" si="78"/>
        <v>0</v>
      </c>
      <c r="D1155" s="57"/>
      <c r="E1155" s="57"/>
      <c r="F1155" s="57"/>
      <c r="G1155" s="58"/>
      <c r="H1155" s="58"/>
      <c r="I1155" s="58"/>
      <c r="J1155" s="58"/>
      <c r="K1155" s="57"/>
      <c r="L1155" s="57"/>
      <c r="M1155" s="59"/>
      <c r="N1155" s="57" t="e">
        <f t="shared" si="79"/>
        <v>#N/A</v>
      </c>
      <c r="O1155" s="57"/>
    </row>
    <row r="1156" spans="1:15" x14ac:dyDescent="0.2">
      <c r="A1156" s="52">
        <f t="shared" si="76"/>
        <v>0</v>
      </c>
      <c r="B1156" s="52">
        <f t="shared" si="77"/>
        <v>0</v>
      </c>
      <c r="C1156" s="57">
        <f t="shared" si="78"/>
        <v>0</v>
      </c>
      <c r="N1156" s="57" t="e">
        <f t="shared" si="79"/>
        <v>#N/A</v>
      </c>
      <c r="O1156" s="57"/>
    </row>
    <row r="1157" spans="1:15" x14ac:dyDescent="0.2">
      <c r="A1157" s="52">
        <f t="shared" si="76"/>
        <v>0</v>
      </c>
      <c r="B1157" s="52">
        <f t="shared" si="77"/>
        <v>0</v>
      </c>
      <c r="C1157" s="57">
        <f t="shared" si="78"/>
        <v>0</v>
      </c>
      <c r="D1157" s="57"/>
      <c r="E1157" s="57"/>
      <c r="F1157" s="57"/>
      <c r="G1157" s="58"/>
      <c r="H1157" s="58"/>
      <c r="I1157" s="58"/>
      <c r="J1157" s="58"/>
      <c r="K1157" s="57"/>
      <c r="L1157" s="57"/>
      <c r="M1157" s="59"/>
      <c r="N1157" s="57" t="e">
        <f t="shared" si="79"/>
        <v>#N/A</v>
      </c>
      <c r="O1157" s="57"/>
    </row>
    <row r="1158" spans="1:15" x14ac:dyDescent="0.2">
      <c r="A1158" s="52">
        <f t="shared" si="76"/>
        <v>0</v>
      </c>
      <c r="B1158" s="52">
        <f t="shared" si="77"/>
        <v>0</v>
      </c>
      <c r="C1158" s="57">
        <f t="shared" si="78"/>
        <v>0</v>
      </c>
      <c r="N1158" s="57" t="e">
        <f t="shared" si="79"/>
        <v>#N/A</v>
      </c>
      <c r="O1158" s="57"/>
    </row>
    <row r="1159" spans="1:15" x14ac:dyDescent="0.2">
      <c r="A1159" s="52">
        <f t="shared" si="76"/>
        <v>0</v>
      </c>
      <c r="B1159" s="52">
        <f t="shared" si="77"/>
        <v>0</v>
      </c>
      <c r="C1159" s="57">
        <f t="shared" si="78"/>
        <v>0</v>
      </c>
      <c r="N1159" s="57" t="e">
        <f t="shared" si="79"/>
        <v>#N/A</v>
      </c>
      <c r="O1159" s="57"/>
    </row>
    <row r="1160" spans="1:15" x14ac:dyDescent="0.2">
      <c r="A1160" s="52">
        <f t="shared" si="76"/>
        <v>0</v>
      </c>
      <c r="B1160" s="52">
        <f t="shared" si="77"/>
        <v>0</v>
      </c>
      <c r="C1160" s="57">
        <f t="shared" si="78"/>
        <v>0</v>
      </c>
      <c r="N1160" s="57" t="e">
        <f t="shared" si="79"/>
        <v>#N/A</v>
      </c>
      <c r="O1160" s="57"/>
    </row>
    <row r="1161" spans="1:15" x14ac:dyDescent="0.2">
      <c r="A1161" s="52">
        <f t="shared" si="76"/>
        <v>0</v>
      </c>
      <c r="B1161" s="52">
        <f t="shared" si="77"/>
        <v>0</v>
      </c>
      <c r="C1161" s="57">
        <f t="shared" si="78"/>
        <v>0</v>
      </c>
      <c r="D1161" s="57"/>
      <c r="E1161" s="57"/>
      <c r="F1161" s="57"/>
      <c r="G1161" s="58"/>
      <c r="H1161" s="58"/>
      <c r="I1161" s="58"/>
      <c r="J1161" s="58"/>
      <c r="K1161" s="57"/>
      <c r="L1161" s="57"/>
      <c r="M1161" s="59"/>
      <c r="N1161" s="57" t="e">
        <f t="shared" si="79"/>
        <v>#N/A</v>
      </c>
      <c r="O1161" s="57"/>
    </row>
    <row r="1162" spans="1:15" x14ac:dyDescent="0.2">
      <c r="A1162" s="52">
        <f t="shared" si="76"/>
        <v>0</v>
      </c>
      <c r="B1162" s="52">
        <f t="shared" si="77"/>
        <v>0</v>
      </c>
      <c r="C1162" s="57">
        <f t="shared" si="78"/>
        <v>0</v>
      </c>
      <c r="D1162" s="57"/>
      <c r="E1162" s="57"/>
      <c r="F1162" s="57"/>
      <c r="G1162" s="58"/>
      <c r="H1162" s="58"/>
      <c r="I1162" s="58"/>
      <c r="J1162" s="58"/>
      <c r="K1162" s="57"/>
      <c r="L1162" s="57"/>
      <c r="M1162" s="59"/>
      <c r="N1162" s="57" t="e">
        <f t="shared" si="79"/>
        <v>#N/A</v>
      </c>
      <c r="O1162" s="57"/>
    </row>
    <row r="1163" spans="1:15" x14ac:dyDescent="0.2">
      <c r="A1163" s="52">
        <f t="shared" si="76"/>
        <v>0</v>
      </c>
      <c r="B1163" s="52">
        <f t="shared" si="77"/>
        <v>0</v>
      </c>
      <c r="C1163" s="57">
        <f t="shared" si="78"/>
        <v>0</v>
      </c>
      <c r="N1163" s="57" t="e">
        <f t="shared" si="79"/>
        <v>#N/A</v>
      </c>
      <c r="O1163" s="57"/>
    </row>
    <row r="1164" spans="1:15" x14ac:dyDescent="0.2">
      <c r="A1164" s="52">
        <f t="shared" si="76"/>
        <v>0</v>
      </c>
      <c r="B1164" s="52">
        <f t="shared" si="77"/>
        <v>0</v>
      </c>
      <c r="C1164" s="57">
        <f t="shared" si="78"/>
        <v>0</v>
      </c>
      <c r="D1164" s="57"/>
      <c r="E1164" s="57"/>
      <c r="F1164" s="57"/>
      <c r="G1164" s="58"/>
      <c r="H1164" s="58"/>
      <c r="I1164" s="58"/>
      <c r="J1164" s="58"/>
      <c r="K1164" s="57"/>
      <c r="L1164" s="57"/>
      <c r="M1164" s="59"/>
      <c r="N1164" s="57" t="e">
        <f t="shared" si="79"/>
        <v>#N/A</v>
      </c>
      <c r="O1164" s="57"/>
    </row>
    <row r="1165" spans="1:15" x14ac:dyDescent="0.2">
      <c r="A1165" s="52">
        <f t="shared" si="76"/>
        <v>0</v>
      </c>
      <c r="B1165" s="52">
        <f t="shared" si="77"/>
        <v>0</v>
      </c>
      <c r="C1165" s="57">
        <f t="shared" si="78"/>
        <v>0</v>
      </c>
      <c r="D1165" s="57"/>
      <c r="E1165" s="57"/>
      <c r="F1165" s="57"/>
      <c r="G1165" s="58"/>
      <c r="H1165" s="58"/>
      <c r="I1165" s="58"/>
      <c r="J1165" s="58"/>
      <c r="K1165" s="57"/>
      <c r="L1165" s="57"/>
      <c r="M1165" s="59"/>
      <c r="N1165" s="57" t="e">
        <f t="shared" si="79"/>
        <v>#N/A</v>
      </c>
      <c r="O1165" s="57"/>
    </row>
    <row r="1166" spans="1:15" x14ac:dyDescent="0.2">
      <c r="A1166" s="52">
        <f t="shared" si="76"/>
        <v>0</v>
      </c>
      <c r="B1166" s="52">
        <f t="shared" si="77"/>
        <v>0</v>
      </c>
      <c r="C1166" s="57">
        <f t="shared" si="78"/>
        <v>0</v>
      </c>
      <c r="D1166" s="57"/>
      <c r="E1166" s="57"/>
      <c r="F1166" s="57"/>
      <c r="G1166" s="58"/>
      <c r="H1166" s="58"/>
      <c r="I1166" s="58"/>
      <c r="J1166" s="58"/>
      <c r="K1166" s="57"/>
      <c r="L1166" s="57"/>
      <c r="M1166" s="59"/>
      <c r="N1166" s="57" t="e">
        <f t="shared" si="79"/>
        <v>#N/A</v>
      </c>
      <c r="O1166" s="57"/>
    </row>
    <row r="1167" spans="1:15" x14ac:dyDescent="0.2">
      <c r="A1167" s="52">
        <f t="shared" si="76"/>
        <v>0</v>
      </c>
      <c r="B1167" s="52">
        <f t="shared" si="77"/>
        <v>0</v>
      </c>
      <c r="C1167" s="57">
        <f t="shared" si="78"/>
        <v>0</v>
      </c>
      <c r="D1167" s="57"/>
      <c r="E1167" s="57"/>
      <c r="F1167" s="57"/>
      <c r="G1167" s="58"/>
      <c r="H1167" s="58"/>
      <c r="I1167" s="58"/>
      <c r="J1167" s="58"/>
      <c r="K1167" s="57"/>
      <c r="L1167" s="57"/>
      <c r="M1167" s="59"/>
      <c r="N1167" s="57" t="e">
        <f t="shared" si="79"/>
        <v>#N/A</v>
      </c>
      <c r="O1167" s="57"/>
    </row>
    <row r="1168" spans="1:15" x14ac:dyDescent="0.2">
      <c r="A1168" s="52">
        <f t="shared" si="76"/>
        <v>0</v>
      </c>
      <c r="B1168" s="52">
        <f t="shared" si="77"/>
        <v>0</v>
      </c>
      <c r="C1168" s="57">
        <f t="shared" si="78"/>
        <v>0</v>
      </c>
      <c r="D1168" s="57"/>
      <c r="E1168" s="57"/>
      <c r="F1168" s="57"/>
      <c r="G1168" s="58"/>
      <c r="H1168" s="58"/>
      <c r="I1168" s="58"/>
      <c r="J1168" s="58"/>
      <c r="K1168" s="57"/>
      <c r="L1168" s="57"/>
      <c r="M1168" s="59"/>
      <c r="N1168" s="57" t="e">
        <f t="shared" si="79"/>
        <v>#N/A</v>
      </c>
      <c r="O1168" s="57"/>
    </row>
    <row r="1169" spans="1:15" x14ac:dyDescent="0.2">
      <c r="A1169" s="52">
        <f t="shared" si="76"/>
        <v>0</v>
      </c>
      <c r="B1169" s="52">
        <f t="shared" si="77"/>
        <v>0</v>
      </c>
      <c r="C1169" s="57">
        <f t="shared" si="78"/>
        <v>0</v>
      </c>
      <c r="D1169" s="57"/>
      <c r="E1169" s="57"/>
      <c r="F1169" s="57"/>
      <c r="G1169" s="58"/>
      <c r="H1169" s="58"/>
      <c r="I1169" s="58"/>
      <c r="J1169" s="58"/>
      <c r="K1169" s="57"/>
      <c r="L1169" s="57"/>
      <c r="M1169" s="59"/>
      <c r="N1169" s="57" t="e">
        <f t="shared" si="79"/>
        <v>#N/A</v>
      </c>
      <c r="O1169" s="57"/>
    </row>
    <row r="1170" spans="1:15" x14ac:dyDescent="0.2">
      <c r="A1170" s="52">
        <f t="shared" si="76"/>
        <v>0</v>
      </c>
      <c r="B1170" s="52">
        <f t="shared" si="77"/>
        <v>0</v>
      </c>
      <c r="C1170" s="57">
        <f t="shared" si="78"/>
        <v>0</v>
      </c>
      <c r="N1170" s="57" t="e">
        <f t="shared" si="79"/>
        <v>#N/A</v>
      </c>
      <c r="O1170" s="57"/>
    </row>
    <row r="1171" spans="1:15" x14ac:dyDescent="0.2">
      <c r="A1171" s="52">
        <f t="shared" si="76"/>
        <v>0</v>
      </c>
      <c r="B1171" s="52">
        <f t="shared" si="77"/>
        <v>0</v>
      </c>
      <c r="C1171" s="57">
        <f t="shared" si="78"/>
        <v>0</v>
      </c>
      <c r="D1171" s="57"/>
      <c r="E1171" s="57"/>
      <c r="F1171" s="57"/>
      <c r="G1171" s="58"/>
      <c r="H1171" s="58"/>
      <c r="I1171" s="58"/>
      <c r="J1171" s="58"/>
      <c r="K1171" s="57"/>
      <c r="L1171" s="57"/>
      <c r="M1171" s="59"/>
      <c r="N1171" s="57" t="e">
        <f t="shared" si="79"/>
        <v>#N/A</v>
      </c>
      <c r="O1171" s="57"/>
    </row>
    <row r="1172" spans="1:15" x14ac:dyDescent="0.2">
      <c r="A1172" s="52">
        <f t="shared" si="76"/>
        <v>0</v>
      </c>
      <c r="B1172" s="52">
        <f t="shared" si="77"/>
        <v>0</v>
      </c>
      <c r="C1172" s="57">
        <f t="shared" si="78"/>
        <v>0</v>
      </c>
      <c r="D1172" s="57"/>
      <c r="E1172" s="57"/>
      <c r="F1172" s="57"/>
      <c r="G1172" s="58"/>
      <c r="H1172" s="58"/>
      <c r="I1172" s="58"/>
      <c r="J1172" s="58"/>
      <c r="K1172" s="57"/>
      <c r="L1172" s="57"/>
      <c r="M1172" s="59"/>
      <c r="N1172" s="57" t="e">
        <f t="shared" si="79"/>
        <v>#N/A</v>
      </c>
      <c r="O1172" s="57"/>
    </row>
    <row r="1173" spans="1:15" x14ac:dyDescent="0.2">
      <c r="A1173" s="52">
        <f t="shared" si="76"/>
        <v>0</v>
      </c>
      <c r="B1173" s="52">
        <f t="shared" si="77"/>
        <v>0</v>
      </c>
      <c r="C1173" s="57">
        <f t="shared" si="78"/>
        <v>0</v>
      </c>
      <c r="D1173" s="57"/>
      <c r="E1173" s="57"/>
      <c r="F1173" s="57"/>
      <c r="G1173" s="58"/>
      <c r="H1173" s="58"/>
      <c r="I1173" s="58"/>
      <c r="J1173" s="58"/>
      <c r="K1173" s="57"/>
      <c r="L1173" s="57"/>
      <c r="M1173" s="59"/>
      <c r="N1173" s="57" t="e">
        <f t="shared" si="79"/>
        <v>#N/A</v>
      </c>
      <c r="O1173" s="57"/>
    </row>
    <row r="1174" spans="1:15" x14ac:dyDescent="0.2">
      <c r="A1174" s="52">
        <f t="shared" si="76"/>
        <v>0</v>
      </c>
      <c r="B1174" s="52">
        <f t="shared" si="77"/>
        <v>0</v>
      </c>
      <c r="C1174" s="57">
        <f t="shared" si="78"/>
        <v>0</v>
      </c>
      <c r="D1174" s="57"/>
      <c r="E1174" s="57"/>
      <c r="F1174" s="57"/>
      <c r="G1174" s="58"/>
      <c r="H1174" s="58"/>
      <c r="I1174" s="58"/>
      <c r="J1174" s="58"/>
      <c r="K1174" s="57"/>
      <c r="L1174" s="57"/>
      <c r="M1174" s="59"/>
      <c r="N1174" s="57" t="e">
        <f t="shared" si="79"/>
        <v>#N/A</v>
      </c>
      <c r="O1174" s="57"/>
    </row>
    <row r="1175" spans="1:15" x14ac:dyDescent="0.2">
      <c r="A1175" s="52">
        <f t="shared" si="76"/>
        <v>0</v>
      </c>
      <c r="B1175" s="52">
        <f t="shared" si="77"/>
        <v>0</v>
      </c>
      <c r="C1175" s="57">
        <f t="shared" si="78"/>
        <v>0</v>
      </c>
      <c r="D1175" s="57"/>
      <c r="E1175" s="57"/>
      <c r="F1175" s="57"/>
      <c r="G1175" s="58"/>
      <c r="H1175" s="58"/>
      <c r="I1175" s="58"/>
      <c r="J1175" s="58"/>
      <c r="K1175" s="57"/>
      <c r="L1175" s="57"/>
      <c r="M1175" s="59"/>
      <c r="N1175" s="57" t="e">
        <f t="shared" si="79"/>
        <v>#N/A</v>
      </c>
      <c r="O1175" s="57"/>
    </row>
    <row r="1176" spans="1:15" x14ac:dyDescent="0.2">
      <c r="A1176" s="52">
        <f t="shared" si="76"/>
        <v>0</v>
      </c>
      <c r="B1176" s="52">
        <f t="shared" si="77"/>
        <v>0</v>
      </c>
      <c r="C1176" s="57">
        <f t="shared" si="78"/>
        <v>0</v>
      </c>
      <c r="D1176" s="57"/>
      <c r="E1176" s="57"/>
      <c r="F1176" s="57"/>
      <c r="G1176" s="58"/>
      <c r="H1176" s="58"/>
      <c r="I1176" s="58"/>
      <c r="J1176" s="58"/>
      <c r="K1176" s="57"/>
      <c r="L1176" s="57"/>
      <c r="M1176" s="59"/>
      <c r="N1176" s="57" t="e">
        <f t="shared" si="79"/>
        <v>#N/A</v>
      </c>
      <c r="O1176" s="57"/>
    </row>
    <row r="1177" spans="1:15" x14ac:dyDescent="0.2">
      <c r="A1177" s="52">
        <f t="shared" si="76"/>
        <v>0</v>
      </c>
      <c r="B1177" s="52">
        <f t="shared" si="77"/>
        <v>0</v>
      </c>
      <c r="C1177" s="57">
        <f t="shared" si="78"/>
        <v>0</v>
      </c>
      <c r="D1177" s="57"/>
      <c r="E1177" s="57"/>
      <c r="F1177" s="57"/>
      <c r="G1177" s="58"/>
      <c r="H1177" s="58"/>
      <c r="I1177" s="58"/>
      <c r="J1177" s="58"/>
      <c r="K1177" s="57"/>
      <c r="L1177" s="57"/>
      <c r="M1177" s="59"/>
      <c r="N1177" s="57" t="e">
        <f t="shared" si="79"/>
        <v>#N/A</v>
      </c>
      <c r="O1177" s="57"/>
    </row>
    <row r="1178" spans="1:15" x14ac:dyDescent="0.2">
      <c r="A1178" s="52">
        <f t="shared" si="76"/>
        <v>0</v>
      </c>
      <c r="B1178" s="52">
        <f t="shared" si="77"/>
        <v>0</v>
      </c>
      <c r="C1178" s="57">
        <f t="shared" si="78"/>
        <v>0</v>
      </c>
      <c r="D1178" s="57"/>
      <c r="E1178" s="57"/>
      <c r="F1178" s="57"/>
      <c r="G1178" s="58"/>
      <c r="H1178" s="58"/>
      <c r="I1178" s="58"/>
      <c r="J1178" s="58"/>
      <c r="K1178" s="57"/>
      <c r="L1178" s="57"/>
      <c r="M1178" s="59"/>
      <c r="N1178" s="57" t="e">
        <f t="shared" si="79"/>
        <v>#N/A</v>
      </c>
      <c r="O1178" s="57"/>
    </row>
    <row r="1179" spans="1:15" x14ac:dyDescent="0.2">
      <c r="A1179" s="52">
        <f t="shared" si="76"/>
        <v>0</v>
      </c>
      <c r="B1179" s="52">
        <f t="shared" si="77"/>
        <v>0</v>
      </c>
      <c r="C1179" s="57">
        <f t="shared" si="78"/>
        <v>0</v>
      </c>
      <c r="D1179" s="57"/>
      <c r="E1179" s="57"/>
      <c r="F1179" s="57"/>
      <c r="G1179" s="58"/>
      <c r="H1179" s="58"/>
      <c r="I1179" s="58"/>
      <c r="J1179" s="58"/>
      <c r="K1179" s="57"/>
      <c r="L1179" s="57"/>
      <c r="M1179" s="59"/>
      <c r="N1179" s="57" t="e">
        <f t="shared" si="79"/>
        <v>#N/A</v>
      </c>
      <c r="O1179" s="57"/>
    </row>
    <row r="1180" spans="1:15" x14ac:dyDescent="0.2">
      <c r="A1180" s="52">
        <f t="shared" si="76"/>
        <v>0</v>
      </c>
      <c r="B1180" s="52">
        <f t="shared" si="77"/>
        <v>0</v>
      </c>
      <c r="C1180" s="57">
        <f t="shared" si="78"/>
        <v>0</v>
      </c>
      <c r="D1180" s="57"/>
      <c r="E1180" s="57"/>
      <c r="F1180" s="57"/>
      <c r="G1180" s="58"/>
      <c r="H1180" s="58"/>
      <c r="I1180" s="58"/>
      <c r="J1180" s="58"/>
      <c r="K1180" s="57"/>
      <c r="L1180" s="57"/>
      <c r="M1180" s="59"/>
      <c r="N1180" s="57" t="e">
        <f t="shared" si="79"/>
        <v>#N/A</v>
      </c>
      <c r="O1180" s="57"/>
    </row>
    <row r="1181" spans="1:15" x14ac:dyDescent="0.2">
      <c r="A1181" s="52">
        <f t="shared" si="76"/>
        <v>0</v>
      </c>
      <c r="B1181" s="52">
        <f t="shared" si="77"/>
        <v>0</v>
      </c>
      <c r="C1181" s="57">
        <f t="shared" si="78"/>
        <v>0</v>
      </c>
      <c r="D1181" s="57"/>
      <c r="E1181" s="57"/>
      <c r="F1181" s="57"/>
      <c r="G1181" s="58"/>
      <c r="H1181" s="58"/>
      <c r="I1181" s="58"/>
      <c r="J1181" s="58"/>
      <c r="K1181" s="57"/>
      <c r="L1181" s="57"/>
      <c r="M1181" s="59"/>
      <c r="N1181" s="57" t="e">
        <f t="shared" si="79"/>
        <v>#N/A</v>
      </c>
      <c r="O1181" s="57"/>
    </row>
    <row r="1182" spans="1:15" x14ac:dyDescent="0.2">
      <c r="A1182" s="52">
        <f t="shared" si="76"/>
        <v>0</v>
      </c>
      <c r="B1182" s="52">
        <f t="shared" si="77"/>
        <v>0</v>
      </c>
      <c r="C1182" s="57">
        <f t="shared" si="78"/>
        <v>0</v>
      </c>
      <c r="D1182" s="57"/>
      <c r="E1182" s="57"/>
      <c r="F1182" s="57"/>
      <c r="G1182" s="58"/>
      <c r="H1182" s="58"/>
      <c r="I1182" s="58"/>
      <c r="J1182" s="58"/>
      <c r="K1182" s="57"/>
      <c r="L1182" s="57"/>
      <c r="M1182" s="59"/>
      <c r="N1182" s="57" t="e">
        <f t="shared" si="79"/>
        <v>#N/A</v>
      </c>
      <c r="O1182" s="57"/>
    </row>
    <row r="1183" spans="1:15" x14ac:dyDescent="0.2">
      <c r="A1183" s="52">
        <f t="shared" si="76"/>
        <v>0</v>
      </c>
      <c r="B1183" s="52">
        <f t="shared" si="77"/>
        <v>0</v>
      </c>
      <c r="C1183" s="57">
        <f t="shared" si="78"/>
        <v>0</v>
      </c>
      <c r="D1183" s="57"/>
      <c r="E1183" s="57"/>
      <c r="F1183" s="57"/>
      <c r="G1183" s="58"/>
      <c r="H1183" s="58"/>
      <c r="I1183" s="58"/>
      <c r="J1183" s="58"/>
      <c r="K1183" s="57"/>
      <c r="L1183" s="57"/>
      <c r="M1183" s="59"/>
      <c r="N1183" s="57" t="e">
        <f t="shared" si="79"/>
        <v>#N/A</v>
      </c>
      <c r="O1183" s="57"/>
    </row>
    <row r="1184" spans="1:15" x14ac:dyDescent="0.2">
      <c r="A1184" s="52">
        <f t="shared" si="76"/>
        <v>0</v>
      </c>
      <c r="B1184" s="52">
        <f t="shared" si="77"/>
        <v>0</v>
      </c>
      <c r="C1184" s="57">
        <f t="shared" si="78"/>
        <v>0</v>
      </c>
      <c r="D1184" s="57"/>
      <c r="E1184" s="57"/>
      <c r="F1184" s="57"/>
      <c r="G1184" s="58"/>
      <c r="H1184" s="58"/>
      <c r="I1184" s="58"/>
      <c r="J1184" s="58"/>
      <c r="K1184" s="57"/>
      <c r="L1184" s="57"/>
      <c r="M1184" s="59"/>
      <c r="N1184" s="57" t="e">
        <f t="shared" si="79"/>
        <v>#N/A</v>
      </c>
      <c r="O1184" s="57"/>
    </row>
    <row r="1185" spans="1:15" x14ac:dyDescent="0.2">
      <c r="A1185" s="52">
        <f t="shared" si="76"/>
        <v>0</v>
      </c>
      <c r="B1185" s="52">
        <f t="shared" si="77"/>
        <v>0</v>
      </c>
      <c r="C1185" s="57">
        <f t="shared" si="78"/>
        <v>0</v>
      </c>
      <c r="D1185" s="57"/>
      <c r="E1185" s="57"/>
      <c r="F1185" s="57"/>
      <c r="G1185" s="58"/>
      <c r="H1185" s="58"/>
      <c r="I1185" s="58"/>
      <c r="J1185" s="58"/>
      <c r="K1185" s="57"/>
      <c r="L1185" s="57"/>
      <c r="M1185" s="59"/>
      <c r="N1185" s="57" t="e">
        <f t="shared" si="79"/>
        <v>#N/A</v>
      </c>
      <c r="O1185" s="57"/>
    </row>
    <row r="1186" spans="1:15" x14ac:dyDescent="0.2">
      <c r="A1186" s="52">
        <f t="shared" si="76"/>
        <v>0</v>
      </c>
      <c r="B1186" s="52">
        <f t="shared" si="77"/>
        <v>0</v>
      </c>
      <c r="C1186" s="57">
        <f t="shared" si="78"/>
        <v>0</v>
      </c>
      <c r="D1186" s="57"/>
      <c r="E1186" s="57"/>
      <c r="F1186" s="57"/>
      <c r="G1186" s="58"/>
      <c r="H1186" s="58"/>
      <c r="I1186" s="58"/>
      <c r="J1186" s="58"/>
      <c r="K1186" s="57"/>
      <c r="L1186" s="57"/>
      <c r="M1186" s="59"/>
      <c r="N1186" s="57" t="e">
        <f t="shared" si="79"/>
        <v>#N/A</v>
      </c>
      <c r="O1186" s="57"/>
    </row>
    <row r="1187" spans="1:15" x14ac:dyDescent="0.2">
      <c r="A1187" s="52">
        <f t="shared" si="76"/>
        <v>0</v>
      </c>
      <c r="B1187" s="52">
        <f t="shared" si="77"/>
        <v>0</v>
      </c>
      <c r="C1187" s="57">
        <f t="shared" si="78"/>
        <v>0</v>
      </c>
      <c r="D1187" s="57"/>
      <c r="E1187" s="57"/>
      <c r="F1187" s="57"/>
      <c r="G1187" s="58"/>
      <c r="H1187" s="58"/>
      <c r="I1187" s="58"/>
      <c r="J1187" s="58"/>
      <c r="K1187" s="57"/>
      <c r="L1187" s="57"/>
      <c r="M1187" s="59"/>
      <c r="N1187" s="57" t="e">
        <f t="shared" si="79"/>
        <v>#N/A</v>
      </c>
      <c r="O1187" s="57"/>
    </row>
    <row r="1188" spans="1:15" x14ac:dyDescent="0.2">
      <c r="A1188" s="52">
        <f t="shared" si="76"/>
        <v>0</v>
      </c>
      <c r="B1188" s="52">
        <f t="shared" si="77"/>
        <v>0</v>
      </c>
      <c r="C1188" s="57">
        <f t="shared" si="78"/>
        <v>0</v>
      </c>
      <c r="D1188" s="57"/>
      <c r="E1188" s="57"/>
      <c r="F1188" s="57"/>
      <c r="G1188" s="58"/>
      <c r="H1188" s="58"/>
      <c r="I1188" s="58"/>
      <c r="J1188" s="58"/>
      <c r="K1188" s="57"/>
      <c r="L1188" s="57"/>
      <c r="M1188" s="59"/>
      <c r="N1188" s="57" t="e">
        <f t="shared" si="79"/>
        <v>#N/A</v>
      </c>
      <c r="O1188" s="57"/>
    </row>
    <row r="1189" spans="1:15" x14ac:dyDescent="0.2">
      <c r="A1189" s="52">
        <f t="shared" si="76"/>
        <v>0</v>
      </c>
      <c r="B1189" s="52">
        <f t="shared" si="77"/>
        <v>0</v>
      </c>
      <c r="C1189" s="57">
        <f t="shared" si="78"/>
        <v>0</v>
      </c>
      <c r="D1189" s="57"/>
      <c r="E1189" s="57"/>
      <c r="F1189" s="57"/>
      <c r="G1189" s="58"/>
      <c r="H1189" s="58"/>
      <c r="I1189" s="58"/>
      <c r="J1189" s="58"/>
      <c r="K1189" s="57"/>
      <c r="L1189" s="57"/>
      <c r="M1189" s="59"/>
      <c r="N1189" s="57" t="e">
        <f t="shared" si="79"/>
        <v>#N/A</v>
      </c>
      <c r="O1189" s="57"/>
    </row>
    <row r="1190" spans="1:15" x14ac:dyDescent="0.2">
      <c r="A1190" s="52">
        <f t="shared" si="76"/>
        <v>0</v>
      </c>
      <c r="B1190" s="52">
        <f t="shared" si="77"/>
        <v>0</v>
      </c>
      <c r="C1190" s="57">
        <f t="shared" si="78"/>
        <v>0</v>
      </c>
      <c r="D1190" s="57"/>
      <c r="E1190" s="57"/>
      <c r="F1190" s="57"/>
      <c r="G1190" s="58"/>
      <c r="H1190" s="58"/>
      <c r="I1190" s="58"/>
      <c r="J1190" s="58"/>
      <c r="K1190" s="57"/>
      <c r="L1190" s="57"/>
      <c r="M1190" s="59"/>
      <c r="N1190" s="57" t="e">
        <f t="shared" si="79"/>
        <v>#N/A</v>
      </c>
      <c r="O1190" s="57"/>
    </row>
    <row r="1191" spans="1:15" x14ac:dyDescent="0.2">
      <c r="A1191" s="52">
        <f t="shared" si="76"/>
        <v>0</v>
      </c>
      <c r="B1191" s="52">
        <f t="shared" si="77"/>
        <v>0</v>
      </c>
      <c r="C1191" s="57">
        <f t="shared" si="78"/>
        <v>0</v>
      </c>
      <c r="D1191" s="57"/>
      <c r="E1191" s="57"/>
      <c r="F1191" s="57"/>
      <c r="G1191" s="58"/>
      <c r="H1191" s="58"/>
      <c r="I1191" s="58"/>
      <c r="J1191" s="58"/>
      <c r="K1191" s="57"/>
      <c r="L1191" s="57"/>
      <c r="M1191" s="59"/>
      <c r="N1191" s="57" t="e">
        <f t="shared" si="79"/>
        <v>#N/A</v>
      </c>
      <c r="O1191" s="57"/>
    </row>
    <row r="1192" spans="1:15" x14ac:dyDescent="0.2">
      <c r="A1192" s="52">
        <f t="shared" si="76"/>
        <v>0</v>
      </c>
      <c r="B1192" s="52">
        <f t="shared" si="77"/>
        <v>0</v>
      </c>
      <c r="C1192" s="57">
        <f t="shared" si="78"/>
        <v>0</v>
      </c>
      <c r="N1192" s="57" t="e">
        <f t="shared" si="79"/>
        <v>#N/A</v>
      </c>
      <c r="O1192" s="57"/>
    </row>
    <row r="1193" spans="1:15" x14ac:dyDescent="0.2">
      <c r="A1193" s="52">
        <f t="shared" si="76"/>
        <v>0</v>
      </c>
      <c r="B1193" s="52">
        <f t="shared" si="77"/>
        <v>0</v>
      </c>
      <c r="C1193" s="57">
        <f t="shared" si="78"/>
        <v>0</v>
      </c>
      <c r="N1193" s="57" t="e">
        <f t="shared" si="79"/>
        <v>#N/A</v>
      </c>
      <c r="O1193" s="57"/>
    </row>
    <row r="1194" spans="1:15" x14ac:dyDescent="0.2">
      <c r="A1194" s="52">
        <f t="shared" ref="A1194:A1204" si="80">D1194</f>
        <v>0</v>
      </c>
      <c r="B1194" s="52">
        <f t="shared" ref="B1194:B1204" si="81">ROUNDDOWN(D1194/10000,0)</f>
        <v>0</v>
      </c>
      <c r="C1194" s="57">
        <f t="shared" ref="C1194:C1204" si="82">ROUNDDOWN((D1194-B1194*10000)/100,0)</f>
        <v>0</v>
      </c>
      <c r="D1194" s="57"/>
      <c r="E1194" s="57"/>
      <c r="F1194" s="57"/>
      <c r="G1194" s="58"/>
      <c r="H1194" s="58"/>
      <c r="I1194" s="58"/>
      <c r="J1194" s="58"/>
      <c r="K1194" s="57"/>
      <c r="L1194" s="57"/>
      <c r="M1194" s="59"/>
      <c r="N1194" s="57" t="e">
        <f t="shared" si="79"/>
        <v>#N/A</v>
      </c>
      <c r="O1194" s="57"/>
    </row>
    <row r="1195" spans="1:15" x14ac:dyDescent="0.2">
      <c r="A1195" s="52">
        <f t="shared" si="80"/>
        <v>0</v>
      </c>
      <c r="B1195" s="52">
        <f t="shared" si="81"/>
        <v>0</v>
      </c>
      <c r="C1195" s="57">
        <f t="shared" si="82"/>
        <v>0</v>
      </c>
      <c r="D1195" s="57"/>
      <c r="E1195" s="57"/>
      <c r="F1195" s="57"/>
      <c r="G1195" s="58"/>
      <c r="H1195" s="58"/>
      <c r="I1195" s="58"/>
      <c r="J1195" s="58"/>
      <c r="K1195" s="57"/>
      <c r="L1195" s="57"/>
      <c r="M1195" s="59"/>
      <c r="N1195" s="57" t="e">
        <f t="shared" si="79"/>
        <v>#N/A</v>
      </c>
      <c r="O1195" s="57"/>
    </row>
    <row r="1196" spans="1:15" x14ac:dyDescent="0.2">
      <c r="A1196" s="52">
        <f t="shared" si="80"/>
        <v>0</v>
      </c>
      <c r="B1196" s="52">
        <f t="shared" si="81"/>
        <v>0</v>
      </c>
      <c r="C1196" s="57">
        <f t="shared" si="82"/>
        <v>0</v>
      </c>
      <c r="D1196" s="57"/>
      <c r="E1196" s="57"/>
      <c r="F1196" s="57"/>
      <c r="G1196" s="58"/>
      <c r="H1196" s="58"/>
      <c r="I1196" s="58"/>
      <c r="J1196" s="58"/>
      <c r="K1196" s="57"/>
      <c r="L1196" s="57"/>
      <c r="M1196" s="59"/>
      <c r="N1196" s="57" t="e">
        <f t="shared" si="79"/>
        <v>#N/A</v>
      </c>
      <c r="O1196" s="57"/>
    </row>
    <row r="1197" spans="1:15" x14ac:dyDescent="0.2">
      <c r="A1197" s="52">
        <f t="shared" si="80"/>
        <v>0</v>
      </c>
      <c r="B1197" s="52">
        <f t="shared" si="81"/>
        <v>0</v>
      </c>
      <c r="C1197" s="57">
        <f t="shared" si="82"/>
        <v>0</v>
      </c>
      <c r="N1197" s="57" t="e">
        <f t="shared" si="79"/>
        <v>#N/A</v>
      </c>
      <c r="O1197" s="57"/>
    </row>
    <row r="1198" spans="1:15" x14ac:dyDescent="0.2">
      <c r="A1198" s="52">
        <f t="shared" si="80"/>
        <v>0</v>
      </c>
      <c r="B1198" s="52">
        <f t="shared" si="81"/>
        <v>0</v>
      </c>
      <c r="C1198" s="57">
        <f t="shared" si="82"/>
        <v>0</v>
      </c>
      <c r="N1198" s="57" t="e">
        <f t="shared" si="79"/>
        <v>#N/A</v>
      </c>
      <c r="O1198" s="57"/>
    </row>
    <row r="1199" spans="1:15" x14ac:dyDescent="0.2">
      <c r="A1199" s="52">
        <f t="shared" si="80"/>
        <v>0</v>
      </c>
      <c r="B1199" s="52">
        <f t="shared" si="81"/>
        <v>0</v>
      </c>
      <c r="C1199" s="57">
        <f t="shared" si="82"/>
        <v>0</v>
      </c>
      <c r="N1199" s="57" t="e">
        <f t="shared" si="79"/>
        <v>#N/A</v>
      </c>
      <c r="O1199" s="57"/>
    </row>
    <row r="1200" spans="1:15" x14ac:dyDescent="0.2">
      <c r="A1200" s="52">
        <f t="shared" si="80"/>
        <v>0</v>
      </c>
      <c r="B1200" s="52">
        <f t="shared" si="81"/>
        <v>0</v>
      </c>
      <c r="C1200" s="57">
        <f t="shared" si="82"/>
        <v>0</v>
      </c>
      <c r="D1200" s="57"/>
      <c r="E1200" s="57"/>
      <c r="F1200" s="57"/>
      <c r="G1200" s="58"/>
      <c r="H1200" s="58"/>
      <c r="I1200" s="58"/>
      <c r="J1200" s="58"/>
      <c r="K1200" s="57"/>
      <c r="L1200" s="57"/>
      <c r="M1200" s="59"/>
      <c r="N1200" s="57" t="e">
        <f t="shared" si="79"/>
        <v>#N/A</v>
      </c>
      <c r="O1200" s="57"/>
    </row>
    <row r="1201" spans="1:15" x14ac:dyDescent="0.2">
      <c r="A1201" s="52">
        <f t="shared" si="80"/>
        <v>0</v>
      </c>
      <c r="B1201" s="52">
        <f t="shared" si="81"/>
        <v>0</v>
      </c>
      <c r="C1201" s="57">
        <f t="shared" si="82"/>
        <v>0</v>
      </c>
      <c r="D1201" s="57"/>
      <c r="E1201" s="57"/>
      <c r="F1201" s="57"/>
      <c r="G1201" s="58"/>
      <c r="H1201" s="58"/>
      <c r="I1201" s="58"/>
      <c r="J1201" s="58"/>
      <c r="K1201" s="57"/>
      <c r="L1201" s="57"/>
      <c r="M1201" s="59"/>
      <c r="N1201" s="57" t="e">
        <f t="shared" si="79"/>
        <v>#N/A</v>
      </c>
      <c r="O1201" s="57"/>
    </row>
    <row r="1202" spans="1:15" x14ac:dyDescent="0.2">
      <c r="A1202" s="52">
        <f t="shared" si="80"/>
        <v>0</v>
      </c>
      <c r="B1202" s="52">
        <f t="shared" si="81"/>
        <v>0</v>
      </c>
      <c r="C1202" s="57">
        <f t="shared" si="82"/>
        <v>0</v>
      </c>
      <c r="N1202" s="57" t="e">
        <f t="shared" si="79"/>
        <v>#N/A</v>
      </c>
      <c r="O1202" s="57"/>
    </row>
    <row r="1203" spans="1:15" x14ac:dyDescent="0.2">
      <c r="A1203" s="52">
        <f t="shared" si="80"/>
        <v>0</v>
      </c>
      <c r="B1203" s="52">
        <f t="shared" si="81"/>
        <v>0</v>
      </c>
      <c r="C1203" s="57">
        <f t="shared" si="82"/>
        <v>0</v>
      </c>
      <c r="N1203" s="57" t="e">
        <f t="shared" si="79"/>
        <v>#N/A</v>
      </c>
    </row>
    <row r="1204" spans="1:15" x14ac:dyDescent="0.2">
      <c r="A1204" s="52">
        <f t="shared" si="80"/>
        <v>0</v>
      </c>
      <c r="B1204" s="52">
        <f t="shared" si="81"/>
        <v>0</v>
      </c>
      <c r="C1204" s="57">
        <f t="shared" si="82"/>
        <v>0</v>
      </c>
      <c r="D1204" s="57"/>
      <c r="E1204" s="57"/>
      <c r="F1204" s="57"/>
      <c r="G1204" s="58"/>
      <c r="H1204" s="58"/>
      <c r="I1204" s="58"/>
      <c r="J1204" s="58"/>
      <c r="K1204" s="57"/>
      <c r="L1204" s="57"/>
      <c r="M1204" s="59"/>
      <c r="N1204" s="57" t="e">
        <f t="shared" si="79"/>
        <v>#N/A</v>
      </c>
    </row>
    <row r="1205" spans="1:15" x14ac:dyDescent="0.2">
      <c r="A1205" s="52">
        <f t="shared" ref="A1205:A1268" si="83">D1205</f>
        <v>0</v>
      </c>
      <c r="B1205" s="52">
        <f t="shared" ref="B1205:B1268" si="84">ROUNDDOWN(D1205/10000,0)</f>
        <v>0</v>
      </c>
      <c r="C1205" s="57">
        <f t="shared" ref="C1205:C1268" si="85">ROUNDDOWN((D1205-B1205*10000)/100,0)</f>
        <v>0</v>
      </c>
      <c r="D1205" s="57"/>
      <c r="E1205" s="57"/>
      <c r="F1205" s="57"/>
      <c r="G1205" s="58"/>
      <c r="H1205" s="58"/>
      <c r="I1205" s="58"/>
      <c r="J1205" s="58"/>
      <c r="K1205" s="57"/>
      <c r="L1205" s="57"/>
      <c r="M1205" s="59"/>
      <c r="N1205" s="57" t="e">
        <f t="shared" si="79"/>
        <v>#N/A</v>
      </c>
    </row>
    <row r="1206" spans="1:15" x14ac:dyDescent="0.2">
      <c r="A1206" s="52">
        <f t="shared" si="83"/>
        <v>0</v>
      </c>
      <c r="B1206" s="52">
        <f t="shared" si="84"/>
        <v>0</v>
      </c>
      <c r="C1206" s="57">
        <f t="shared" si="85"/>
        <v>0</v>
      </c>
      <c r="D1206" s="57"/>
      <c r="E1206" s="57"/>
      <c r="F1206" s="57"/>
      <c r="G1206" s="58"/>
      <c r="H1206" s="58"/>
      <c r="I1206" s="58"/>
      <c r="J1206" s="58"/>
      <c r="K1206" s="57"/>
      <c r="L1206" s="57"/>
      <c r="M1206" s="59"/>
      <c r="N1206" s="57" t="e">
        <f t="shared" si="79"/>
        <v>#N/A</v>
      </c>
    </row>
    <row r="1207" spans="1:15" x14ac:dyDescent="0.2">
      <c r="A1207" s="52">
        <f t="shared" si="83"/>
        <v>0</v>
      </c>
      <c r="B1207" s="52">
        <f t="shared" si="84"/>
        <v>0</v>
      </c>
      <c r="C1207" s="57">
        <f t="shared" si="85"/>
        <v>0</v>
      </c>
      <c r="D1207" s="57"/>
      <c r="E1207" s="57"/>
      <c r="F1207" s="57"/>
      <c r="G1207" s="58"/>
      <c r="H1207" s="58"/>
      <c r="I1207" s="58"/>
      <c r="J1207" s="58"/>
      <c r="K1207" s="57"/>
      <c r="L1207" s="57"/>
      <c r="M1207" s="59"/>
      <c r="N1207" s="57" t="e">
        <f t="shared" si="79"/>
        <v>#N/A</v>
      </c>
      <c r="O1207" s="57"/>
    </row>
    <row r="1208" spans="1:15" x14ac:dyDescent="0.2">
      <c r="A1208" s="52">
        <f t="shared" si="83"/>
        <v>0</v>
      </c>
      <c r="B1208" s="52">
        <f t="shared" si="84"/>
        <v>0</v>
      </c>
      <c r="C1208" s="57">
        <f t="shared" si="85"/>
        <v>0</v>
      </c>
      <c r="D1208" s="57"/>
      <c r="E1208" s="57"/>
      <c r="F1208" s="57"/>
      <c r="G1208" s="58"/>
      <c r="H1208" s="58"/>
      <c r="I1208" s="58"/>
      <c r="J1208" s="58"/>
      <c r="K1208" s="57"/>
      <c r="L1208" s="57"/>
      <c r="M1208" s="59"/>
      <c r="N1208" s="57" t="e">
        <f t="shared" si="79"/>
        <v>#N/A</v>
      </c>
    </row>
    <row r="1209" spans="1:15" x14ac:dyDescent="0.2">
      <c r="A1209" s="52">
        <f t="shared" si="83"/>
        <v>0</v>
      </c>
      <c r="B1209" s="52">
        <f t="shared" si="84"/>
        <v>0</v>
      </c>
      <c r="C1209" s="57">
        <f t="shared" si="85"/>
        <v>0</v>
      </c>
      <c r="N1209" s="57" t="e">
        <f t="shared" si="79"/>
        <v>#N/A</v>
      </c>
      <c r="O1209" s="57"/>
    </row>
    <row r="1210" spans="1:15" x14ac:dyDescent="0.2">
      <c r="A1210" s="52">
        <f t="shared" si="83"/>
        <v>0</v>
      </c>
      <c r="B1210" s="52">
        <f t="shared" si="84"/>
        <v>0</v>
      </c>
      <c r="C1210" s="57">
        <f t="shared" si="85"/>
        <v>0</v>
      </c>
      <c r="N1210" s="57" t="e">
        <f t="shared" si="79"/>
        <v>#N/A</v>
      </c>
    </row>
    <row r="1211" spans="1:15" x14ac:dyDescent="0.2">
      <c r="A1211" s="52">
        <f t="shared" si="83"/>
        <v>0</v>
      </c>
      <c r="B1211" s="52">
        <f t="shared" si="84"/>
        <v>0</v>
      </c>
      <c r="C1211" s="57">
        <f t="shared" si="85"/>
        <v>0</v>
      </c>
      <c r="N1211" s="57" t="e">
        <f t="shared" si="79"/>
        <v>#N/A</v>
      </c>
    </row>
    <row r="1212" spans="1:15" x14ac:dyDescent="0.2">
      <c r="A1212" s="52">
        <f t="shared" si="83"/>
        <v>0</v>
      </c>
      <c r="B1212" s="52">
        <f t="shared" si="84"/>
        <v>0</v>
      </c>
      <c r="C1212" s="57">
        <f t="shared" si="85"/>
        <v>0</v>
      </c>
      <c r="N1212" s="57" t="e">
        <f t="shared" si="79"/>
        <v>#N/A</v>
      </c>
    </row>
    <row r="1213" spans="1:15" x14ac:dyDescent="0.2">
      <c r="A1213" s="52">
        <f t="shared" si="83"/>
        <v>0</v>
      </c>
      <c r="B1213" s="52">
        <f t="shared" si="84"/>
        <v>0</v>
      </c>
      <c r="C1213" s="57">
        <f t="shared" si="85"/>
        <v>0</v>
      </c>
      <c r="D1213" s="57"/>
      <c r="E1213" s="57"/>
      <c r="F1213" s="57"/>
      <c r="G1213" s="58"/>
      <c r="H1213" s="58"/>
      <c r="I1213" s="58"/>
      <c r="J1213" s="58"/>
      <c r="K1213" s="57"/>
      <c r="L1213" s="57"/>
      <c r="M1213" s="59"/>
      <c r="N1213" s="57" t="e">
        <f t="shared" si="79"/>
        <v>#N/A</v>
      </c>
    </row>
    <row r="1214" spans="1:15" x14ac:dyDescent="0.2">
      <c r="A1214" s="52">
        <f t="shared" si="83"/>
        <v>0</v>
      </c>
      <c r="B1214" s="52">
        <f t="shared" si="84"/>
        <v>0</v>
      </c>
      <c r="C1214" s="57">
        <f t="shared" si="85"/>
        <v>0</v>
      </c>
      <c r="D1214" s="57"/>
      <c r="E1214" s="57"/>
      <c r="F1214" s="57"/>
      <c r="G1214" s="58"/>
      <c r="H1214" s="58"/>
      <c r="I1214" s="58"/>
      <c r="J1214" s="58"/>
      <c r="K1214" s="57"/>
      <c r="L1214" s="57"/>
      <c r="M1214" s="59"/>
      <c r="N1214" s="57" t="e">
        <f t="shared" si="79"/>
        <v>#N/A</v>
      </c>
    </row>
    <row r="1215" spans="1:15" x14ac:dyDescent="0.2">
      <c r="A1215" s="52">
        <f t="shared" si="83"/>
        <v>0</v>
      </c>
      <c r="B1215" s="52">
        <f t="shared" si="84"/>
        <v>0</v>
      </c>
      <c r="C1215" s="57">
        <f t="shared" si="85"/>
        <v>0</v>
      </c>
      <c r="D1215" s="57"/>
      <c r="E1215" s="57"/>
      <c r="F1215" s="57"/>
      <c r="G1215" s="58"/>
      <c r="H1215" s="58"/>
      <c r="I1215" s="58"/>
      <c r="J1215" s="58"/>
      <c r="K1215" s="57"/>
      <c r="L1215" s="57"/>
      <c r="M1215" s="59"/>
      <c r="N1215" s="57" t="e">
        <f t="shared" si="79"/>
        <v>#N/A</v>
      </c>
    </row>
    <row r="1216" spans="1:15" x14ac:dyDescent="0.2">
      <c r="A1216" s="52">
        <f t="shared" si="83"/>
        <v>0</v>
      </c>
      <c r="B1216" s="52">
        <f t="shared" si="84"/>
        <v>0</v>
      </c>
      <c r="C1216" s="57">
        <f t="shared" si="85"/>
        <v>0</v>
      </c>
      <c r="D1216" s="57"/>
      <c r="E1216" s="57"/>
      <c r="F1216" s="57"/>
      <c r="G1216" s="58"/>
      <c r="H1216" s="58"/>
      <c r="I1216" s="58"/>
      <c r="J1216" s="58"/>
      <c r="K1216" s="57"/>
      <c r="L1216" s="57"/>
      <c r="M1216" s="59"/>
      <c r="N1216" s="57" t="e">
        <f t="shared" si="79"/>
        <v>#N/A</v>
      </c>
    </row>
    <row r="1217" spans="1:15" x14ac:dyDescent="0.2">
      <c r="A1217" s="52">
        <f t="shared" si="83"/>
        <v>0</v>
      </c>
      <c r="B1217" s="52">
        <f t="shared" si="84"/>
        <v>0</v>
      </c>
      <c r="C1217" s="57">
        <f t="shared" si="85"/>
        <v>0</v>
      </c>
      <c r="N1217" s="57" t="e">
        <f t="shared" si="79"/>
        <v>#N/A</v>
      </c>
    </row>
    <row r="1218" spans="1:15" x14ac:dyDescent="0.2">
      <c r="A1218" s="52">
        <f t="shared" si="83"/>
        <v>0</v>
      </c>
      <c r="B1218" s="52">
        <f t="shared" si="84"/>
        <v>0</v>
      </c>
      <c r="C1218" s="57">
        <f t="shared" si="85"/>
        <v>0</v>
      </c>
      <c r="N1218" s="57" t="e">
        <f t="shared" ref="N1218:N1281" si="86">VLOOKUP(B1218*100+C1218,学校,2,0)</f>
        <v>#N/A</v>
      </c>
      <c r="O1218" s="57"/>
    </row>
    <row r="1219" spans="1:15" x14ac:dyDescent="0.2">
      <c r="A1219" s="52">
        <f t="shared" si="83"/>
        <v>0</v>
      </c>
      <c r="B1219" s="52">
        <f t="shared" si="84"/>
        <v>0</v>
      </c>
      <c r="C1219" s="57">
        <f t="shared" si="85"/>
        <v>0</v>
      </c>
      <c r="N1219" s="57" t="e">
        <f t="shared" si="86"/>
        <v>#N/A</v>
      </c>
      <c r="O1219" s="57"/>
    </row>
    <row r="1220" spans="1:15" x14ac:dyDescent="0.2">
      <c r="A1220" s="52">
        <f t="shared" si="83"/>
        <v>0</v>
      </c>
      <c r="B1220" s="52">
        <f t="shared" si="84"/>
        <v>0</v>
      </c>
      <c r="C1220" s="57">
        <f t="shared" si="85"/>
        <v>0</v>
      </c>
      <c r="N1220" s="57" t="e">
        <f t="shared" si="86"/>
        <v>#N/A</v>
      </c>
    </row>
    <row r="1221" spans="1:15" x14ac:dyDescent="0.2">
      <c r="A1221" s="52">
        <f t="shared" si="83"/>
        <v>0</v>
      </c>
      <c r="B1221" s="52">
        <f t="shared" si="84"/>
        <v>0</v>
      </c>
      <c r="C1221" s="57">
        <f t="shared" si="85"/>
        <v>0</v>
      </c>
      <c r="N1221" s="57" t="e">
        <f t="shared" si="86"/>
        <v>#N/A</v>
      </c>
    </row>
    <row r="1222" spans="1:15" x14ac:dyDescent="0.2">
      <c r="A1222" s="52">
        <f t="shared" si="83"/>
        <v>0</v>
      </c>
      <c r="B1222" s="52">
        <f t="shared" si="84"/>
        <v>0</v>
      </c>
      <c r="C1222" s="57">
        <f t="shared" si="85"/>
        <v>0</v>
      </c>
      <c r="N1222" s="57" t="e">
        <f t="shared" si="86"/>
        <v>#N/A</v>
      </c>
      <c r="O1222" s="57"/>
    </row>
    <row r="1223" spans="1:15" x14ac:dyDescent="0.2">
      <c r="A1223" s="52">
        <f t="shared" si="83"/>
        <v>0</v>
      </c>
      <c r="B1223" s="52">
        <f t="shared" si="84"/>
        <v>0</v>
      </c>
      <c r="C1223" s="57">
        <f t="shared" si="85"/>
        <v>0</v>
      </c>
      <c r="N1223" s="57" t="e">
        <f t="shared" si="86"/>
        <v>#N/A</v>
      </c>
      <c r="O1223" s="57"/>
    </row>
    <row r="1224" spans="1:15" x14ac:dyDescent="0.2">
      <c r="A1224" s="52">
        <f t="shared" si="83"/>
        <v>0</v>
      </c>
      <c r="B1224" s="52">
        <f t="shared" si="84"/>
        <v>0</v>
      </c>
      <c r="C1224" s="57">
        <f t="shared" si="85"/>
        <v>0</v>
      </c>
      <c r="N1224" s="57" t="e">
        <f t="shared" si="86"/>
        <v>#N/A</v>
      </c>
      <c r="O1224" s="57"/>
    </row>
    <row r="1225" spans="1:15" x14ac:dyDescent="0.2">
      <c r="A1225" s="52">
        <f t="shared" si="83"/>
        <v>0</v>
      </c>
      <c r="B1225" s="52">
        <f t="shared" si="84"/>
        <v>0</v>
      </c>
      <c r="C1225" s="57">
        <f t="shared" si="85"/>
        <v>0</v>
      </c>
      <c r="D1225" s="57"/>
      <c r="E1225" s="57"/>
      <c r="F1225" s="57"/>
      <c r="G1225" s="58"/>
      <c r="H1225" s="58"/>
      <c r="I1225" s="58"/>
      <c r="J1225" s="58"/>
      <c r="K1225" s="57"/>
      <c r="L1225" s="57"/>
      <c r="M1225" s="59"/>
      <c r="N1225" s="57" t="e">
        <f t="shared" si="86"/>
        <v>#N/A</v>
      </c>
      <c r="O1225" s="57"/>
    </row>
    <row r="1226" spans="1:15" x14ac:dyDescent="0.2">
      <c r="A1226" s="52">
        <f t="shared" si="83"/>
        <v>0</v>
      </c>
      <c r="B1226" s="52">
        <f t="shared" si="84"/>
        <v>0</v>
      </c>
      <c r="C1226" s="57">
        <f t="shared" si="85"/>
        <v>0</v>
      </c>
      <c r="D1226" s="57"/>
      <c r="E1226" s="57"/>
      <c r="F1226" s="57"/>
      <c r="G1226" s="58"/>
      <c r="H1226" s="58"/>
      <c r="I1226" s="58"/>
      <c r="J1226" s="58"/>
      <c r="K1226" s="57"/>
      <c r="L1226" s="57"/>
      <c r="M1226" s="59"/>
      <c r="N1226" s="57" t="e">
        <f t="shared" si="86"/>
        <v>#N/A</v>
      </c>
      <c r="O1226" s="57"/>
    </row>
    <row r="1227" spans="1:15" x14ac:dyDescent="0.2">
      <c r="A1227" s="52">
        <f t="shared" si="83"/>
        <v>0</v>
      </c>
      <c r="B1227" s="52">
        <f t="shared" si="84"/>
        <v>0</v>
      </c>
      <c r="C1227" s="57">
        <f t="shared" si="85"/>
        <v>0</v>
      </c>
      <c r="N1227" s="57" t="e">
        <f t="shared" si="86"/>
        <v>#N/A</v>
      </c>
      <c r="O1227" s="57"/>
    </row>
    <row r="1228" spans="1:15" x14ac:dyDescent="0.2">
      <c r="A1228" s="52">
        <f t="shared" si="83"/>
        <v>0</v>
      </c>
      <c r="B1228" s="52">
        <f t="shared" si="84"/>
        <v>0</v>
      </c>
      <c r="C1228" s="57">
        <f t="shared" si="85"/>
        <v>0</v>
      </c>
      <c r="N1228" s="57" t="e">
        <f t="shared" si="86"/>
        <v>#N/A</v>
      </c>
      <c r="O1228" s="57"/>
    </row>
    <row r="1229" spans="1:15" x14ac:dyDescent="0.2">
      <c r="A1229" s="52">
        <f t="shared" si="83"/>
        <v>0</v>
      </c>
      <c r="B1229" s="52">
        <f t="shared" si="84"/>
        <v>0</v>
      </c>
      <c r="C1229" s="57">
        <f t="shared" si="85"/>
        <v>0</v>
      </c>
      <c r="N1229" s="57" t="e">
        <f t="shared" si="86"/>
        <v>#N/A</v>
      </c>
      <c r="O1229" s="57"/>
    </row>
    <row r="1230" spans="1:15" x14ac:dyDescent="0.2">
      <c r="A1230" s="52">
        <f t="shared" si="83"/>
        <v>0</v>
      </c>
      <c r="B1230" s="52">
        <f t="shared" si="84"/>
        <v>0</v>
      </c>
      <c r="C1230" s="57">
        <f t="shared" si="85"/>
        <v>0</v>
      </c>
      <c r="D1230" s="57"/>
      <c r="E1230" s="57"/>
      <c r="F1230" s="57"/>
      <c r="G1230" s="58"/>
      <c r="H1230" s="58"/>
      <c r="I1230" s="58"/>
      <c r="J1230" s="58"/>
      <c r="K1230" s="57"/>
      <c r="L1230" s="57"/>
      <c r="M1230" s="59"/>
      <c r="N1230" s="57" t="e">
        <f t="shared" si="86"/>
        <v>#N/A</v>
      </c>
      <c r="O1230" s="57"/>
    </row>
    <row r="1231" spans="1:15" x14ac:dyDescent="0.2">
      <c r="A1231" s="52">
        <f t="shared" si="83"/>
        <v>0</v>
      </c>
      <c r="B1231" s="52">
        <f t="shared" si="84"/>
        <v>0</v>
      </c>
      <c r="C1231" s="57">
        <f t="shared" si="85"/>
        <v>0</v>
      </c>
      <c r="N1231" s="57" t="e">
        <f t="shared" si="86"/>
        <v>#N/A</v>
      </c>
    </row>
    <row r="1232" spans="1:15" x14ac:dyDescent="0.2">
      <c r="A1232" s="52">
        <f t="shared" si="83"/>
        <v>0</v>
      </c>
      <c r="B1232" s="52">
        <f t="shared" si="84"/>
        <v>0</v>
      </c>
      <c r="C1232" s="57">
        <f t="shared" si="85"/>
        <v>0</v>
      </c>
      <c r="N1232" s="57" t="e">
        <f t="shared" si="86"/>
        <v>#N/A</v>
      </c>
    </row>
    <row r="1233" spans="1:15" x14ac:dyDescent="0.2">
      <c r="A1233" s="52">
        <f t="shared" si="83"/>
        <v>0</v>
      </c>
      <c r="B1233" s="52">
        <f t="shared" si="84"/>
        <v>0</v>
      </c>
      <c r="C1233" s="57">
        <f t="shared" si="85"/>
        <v>0</v>
      </c>
      <c r="N1233" s="57" t="e">
        <f t="shared" si="86"/>
        <v>#N/A</v>
      </c>
    </row>
    <row r="1234" spans="1:15" x14ac:dyDescent="0.2">
      <c r="A1234" s="52">
        <f t="shared" si="83"/>
        <v>0</v>
      </c>
      <c r="B1234" s="52">
        <f t="shared" si="84"/>
        <v>0</v>
      </c>
      <c r="C1234" s="57">
        <f t="shared" si="85"/>
        <v>0</v>
      </c>
      <c r="N1234" s="57" t="e">
        <f t="shared" si="86"/>
        <v>#N/A</v>
      </c>
    </row>
    <row r="1235" spans="1:15" x14ac:dyDescent="0.2">
      <c r="A1235" s="52">
        <f t="shared" si="83"/>
        <v>0</v>
      </c>
      <c r="B1235" s="52">
        <f t="shared" si="84"/>
        <v>0</v>
      </c>
      <c r="C1235" s="57">
        <f t="shared" si="85"/>
        <v>0</v>
      </c>
      <c r="N1235" s="57" t="e">
        <f t="shared" si="86"/>
        <v>#N/A</v>
      </c>
    </row>
    <row r="1236" spans="1:15" x14ac:dyDescent="0.2">
      <c r="A1236" s="52">
        <f t="shared" si="83"/>
        <v>0</v>
      </c>
      <c r="B1236" s="52">
        <f t="shared" si="84"/>
        <v>0</v>
      </c>
      <c r="C1236" s="57">
        <f t="shared" si="85"/>
        <v>0</v>
      </c>
      <c r="N1236" s="57" t="e">
        <f t="shared" si="86"/>
        <v>#N/A</v>
      </c>
    </row>
    <row r="1237" spans="1:15" x14ac:dyDescent="0.2">
      <c r="A1237" s="52">
        <f t="shared" si="83"/>
        <v>0</v>
      </c>
      <c r="B1237" s="52">
        <f t="shared" si="84"/>
        <v>0</v>
      </c>
      <c r="C1237" s="57">
        <f t="shared" si="85"/>
        <v>0</v>
      </c>
      <c r="N1237" s="57" t="e">
        <f t="shared" si="86"/>
        <v>#N/A</v>
      </c>
    </row>
    <row r="1238" spans="1:15" x14ac:dyDescent="0.2">
      <c r="A1238" s="52">
        <f t="shared" si="83"/>
        <v>0</v>
      </c>
      <c r="B1238" s="52">
        <f t="shared" si="84"/>
        <v>0</v>
      </c>
      <c r="C1238" s="57">
        <f t="shared" si="85"/>
        <v>0</v>
      </c>
      <c r="N1238" s="57" t="e">
        <f t="shared" si="86"/>
        <v>#N/A</v>
      </c>
    </row>
    <row r="1239" spans="1:15" x14ac:dyDescent="0.2">
      <c r="A1239" s="52">
        <f t="shared" si="83"/>
        <v>0</v>
      </c>
      <c r="B1239" s="52">
        <f t="shared" si="84"/>
        <v>0</v>
      </c>
      <c r="C1239" s="57">
        <f t="shared" si="85"/>
        <v>0</v>
      </c>
      <c r="N1239" s="57" t="e">
        <f t="shared" si="86"/>
        <v>#N/A</v>
      </c>
    </row>
    <row r="1240" spans="1:15" x14ac:dyDescent="0.2">
      <c r="A1240" s="52">
        <f t="shared" si="83"/>
        <v>0</v>
      </c>
      <c r="B1240" s="52">
        <f t="shared" si="84"/>
        <v>0</v>
      </c>
      <c r="C1240" s="57">
        <f t="shared" si="85"/>
        <v>0</v>
      </c>
      <c r="D1240" s="57"/>
      <c r="E1240" s="57"/>
      <c r="F1240" s="57"/>
      <c r="G1240" s="58"/>
      <c r="H1240" s="58"/>
      <c r="I1240" s="58"/>
      <c r="J1240" s="58"/>
      <c r="K1240" s="57"/>
      <c r="L1240" s="57"/>
      <c r="M1240" s="59"/>
      <c r="N1240" s="57" t="e">
        <f t="shared" si="86"/>
        <v>#N/A</v>
      </c>
    </row>
    <row r="1241" spans="1:15" x14ac:dyDescent="0.2">
      <c r="A1241" s="52">
        <f t="shared" si="83"/>
        <v>0</v>
      </c>
      <c r="B1241" s="52">
        <f t="shared" si="84"/>
        <v>0</v>
      </c>
      <c r="C1241" s="57">
        <f t="shared" si="85"/>
        <v>0</v>
      </c>
      <c r="N1241" s="57" t="e">
        <f t="shared" si="86"/>
        <v>#N/A</v>
      </c>
    </row>
    <row r="1242" spans="1:15" x14ac:dyDescent="0.2">
      <c r="A1242" s="52">
        <f t="shared" si="83"/>
        <v>0</v>
      </c>
      <c r="B1242" s="52">
        <f t="shared" si="84"/>
        <v>0</v>
      </c>
      <c r="C1242" s="57">
        <f t="shared" si="85"/>
        <v>0</v>
      </c>
      <c r="D1242" s="57"/>
      <c r="E1242" s="57"/>
      <c r="F1242" s="57"/>
      <c r="G1242" s="58"/>
      <c r="H1242" s="58"/>
      <c r="I1242" s="58"/>
      <c r="J1242" s="58"/>
      <c r="K1242" s="57"/>
      <c r="L1242" s="57"/>
      <c r="M1242" s="59"/>
      <c r="N1242" s="57" t="e">
        <f t="shared" si="86"/>
        <v>#N/A</v>
      </c>
      <c r="O1242" s="57"/>
    </row>
    <row r="1243" spans="1:15" x14ac:dyDescent="0.2">
      <c r="A1243" s="52">
        <f t="shared" si="83"/>
        <v>0</v>
      </c>
      <c r="B1243" s="52">
        <f t="shared" si="84"/>
        <v>0</v>
      </c>
      <c r="C1243" s="57">
        <f t="shared" si="85"/>
        <v>0</v>
      </c>
      <c r="D1243" s="57"/>
      <c r="E1243" s="57"/>
      <c r="F1243" s="57"/>
      <c r="G1243" s="58"/>
      <c r="H1243" s="58"/>
      <c r="I1243" s="58"/>
      <c r="J1243" s="58"/>
      <c r="K1243" s="57"/>
      <c r="L1243" s="57"/>
      <c r="M1243" s="59"/>
      <c r="N1243" s="57" t="e">
        <f t="shared" si="86"/>
        <v>#N/A</v>
      </c>
      <c r="O1243" s="57"/>
    </row>
    <row r="1244" spans="1:15" x14ac:dyDescent="0.2">
      <c r="A1244" s="52">
        <f t="shared" si="83"/>
        <v>0</v>
      </c>
      <c r="B1244" s="52">
        <f t="shared" si="84"/>
        <v>0</v>
      </c>
      <c r="C1244" s="57">
        <f t="shared" si="85"/>
        <v>0</v>
      </c>
      <c r="D1244" s="57"/>
      <c r="E1244" s="57"/>
      <c r="F1244" s="57"/>
      <c r="G1244" s="58"/>
      <c r="H1244" s="58"/>
      <c r="I1244" s="58"/>
      <c r="J1244" s="58"/>
      <c r="K1244" s="57"/>
      <c r="L1244" s="57"/>
      <c r="M1244" s="59"/>
      <c r="N1244" s="57" t="e">
        <f t="shared" si="86"/>
        <v>#N/A</v>
      </c>
      <c r="O1244" s="57"/>
    </row>
    <row r="1245" spans="1:15" x14ac:dyDescent="0.2">
      <c r="A1245" s="52">
        <f t="shared" si="83"/>
        <v>0</v>
      </c>
      <c r="B1245" s="52">
        <f t="shared" si="84"/>
        <v>0</v>
      </c>
      <c r="C1245" s="57">
        <f t="shared" si="85"/>
        <v>0</v>
      </c>
      <c r="D1245" s="57"/>
      <c r="E1245" s="57"/>
      <c r="F1245" s="57"/>
      <c r="G1245" s="58"/>
      <c r="H1245" s="58"/>
      <c r="I1245" s="58"/>
      <c r="J1245" s="58"/>
      <c r="K1245" s="57"/>
      <c r="L1245" s="57"/>
      <c r="M1245" s="59"/>
      <c r="N1245" s="57" t="e">
        <f t="shared" si="86"/>
        <v>#N/A</v>
      </c>
      <c r="O1245" s="57"/>
    </row>
    <row r="1246" spans="1:15" x14ac:dyDescent="0.2">
      <c r="A1246" s="52">
        <f t="shared" si="83"/>
        <v>0</v>
      </c>
      <c r="B1246" s="52">
        <f t="shared" si="84"/>
        <v>0</v>
      </c>
      <c r="C1246" s="57">
        <f t="shared" si="85"/>
        <v>0</v>
      </c>
      <c r="D1246" s="57"/>
      <c r="E1246" s="57"/>
      <c r="F1246" s="57"/>
      <c r="G1246" s="58"/>
      <c r="H1246" s="58"/>
      <c r="I1246" s="58"/>
      <c r="J1246" s="58"/>
      <c r="K1246" s="57"/>
      <c r="L1246" s="57"/>
      <c r="M1246" s="59"/>
      <c r="N1246" s="57" t="e">
        <f t="shared" si="86"/>
        <v>#N/A</v>
      </c>
      <c r="O1246" s="57"/>
    </row>
    <row r="1247" spans="1:15" x14ac:dyDescent="0.2">
      <c r="A1247" s="52">
        <f t="shared" si="83"/>
        <v>0</v>
      </c>
      <c r="B1247" s="52">
        <f t="shared" si="84"/>
        <v>0</v>
      </c>
      <c r="C1247" s="57">
        <f t="shared" si="85"/>
        <v>0</v>
      </c>
      <c r="D1247" s="57"/>
      <c r="E1247" s="57"/>
      <c r="F1247" s="57"/>
      <c r="G1247" s="58"/>
      <c r="H1247" s="58"/>
      <c r="I1247" s="58"/>
      <c r="J1247" s="58"/>
      <c r="K1247" s="57"/>
      <c r="L1247" s="57"/>
      <c r="M1247" s="59"/>
      <c r="N1247" s="57" t="e">
        <f t="shared" si="86"/>
        <v>#N/A</v>
      </c>
      <c r="O1247" s="57"/>
    </row>
    <row r="1248" spans="1:15" x14ac:dyDescent="0.2">
      <c r="A1248" s="52">
        <f t="shared" si="83"/>
        <v>0</v>
      </c>
      <c r="B1248" s="52">
        <f t="shared" si="84"/>
        <v>0</v>
      </c>
      <c r="C1248" s="57">
        <f t="shared" si="85"/>
        <v>0</v>
      </c>
      <c r="D1248" s="57"/>
      <c r="E1248" s="57"/>
      <c r="F1248" s="57"/>
      <c r="G1248" s="58"/>
      <c r="H1248" s="58"/>
      <c r="I1248" s="58"/>
      <c r="J1248" s="58"/>
      <c r="K1248" s="57"/>
      <c r="L1248" s="57"/>
      <c r="M1248" s="59"/>
      <c r="N1248" s="57" t="e">
        <f t="shared" si="86"/>
        <v>#N/A</v>
      </c>
      <c r="O1248" s="57"/>
    </row>
    <row r="1249" spans="1:15" x14ac:dyDescent="0.2">
      <c r="A1249" s="52">
        <f t="shared" si="83"/>
        <v>0</v>
      </c>
      <c r="B1249" s="52">
        <f t="shared" si="84"/>
        <v>0</v>
      </c>
      <c r="C1249" s="57">
        <f t="shared" si="85"/>
        <v>0</v>
      </c>
      <c r="N1249" s="57" t="e">
        <f t="shared" si="86"/>
        <v>#N/A</v>
      </c>
      <c r="O1249" s="57"/>
    </row>
    <row r="1250" spans="1:15" x14ac:dyDescent="0.2">
      <c r="A1250" s="52">
        <f t="shared" si="83"/>
        <v>0</v>
      </c>
      <c r="B1250" s="52">
        <f t="shared" si="84"/>
        <v>0</v>
      </c>
      <c r="C1250" s="57">
        <f t="shared" si="85"/>
        <v>0</v>
      </c>
      <c r="N1250" s="57" t="e">
        <f t="shared" si="86"/>
        <v>#N/A</v>
      </c>
    </row>
    <row r="1251" spans="1:15" x14ac:dyDescent="0.2">
      <c r="A1251" s="52">
        <f t="shared" si="83"/>
        <v>0</v>
      </c>
      <c r="B1251" s="52">
        <f t="shared" si="84"/>
        <v>0</v>
      </c>
      <c r="C1251" s="57">
        <f t="shared" si="85"/>
        <v>0</v>
      </c>
      <c r="N1251" s="57" t="e">
        <f t="shared" si="86"/>
        <v>#N/A</v>
      </c>
    </row>
    <row r="1252" spans="1:15" x14ac:dyDescent="0.2">
      <c r="A1252" s="52">
        <f t="shared" si="83"/>
        <v>0</v>
      </c>
      <c r="B1252" s="52">
        <f t="shared" si="84"/>
        <v>0</v>
      </c>
      <c r="C1252" s="57">
        <f t="shared" si="85"/>
        <v>0</v>
      </c>
      <c r="N1252" s="57" t="e">
        <f t="shared" si="86"/>
        <v>#N/A</v>
      </c>
    </row>
    <row r="1253" spans="1:15" x14ac:dyDescent="0.2">
      <c r="A1253" s="52">
        <f t="shared" si="83"/>
        <v>0</v>
      </c>
      <c r="B1253" s="52">
        <f t="shared" si="84"/>
        <v>0</v>
      </c>
      <c r="C1253" s="57">
        <f t="shared" si="85"/>
        <v>0</v>
      </c>
      <c r="N1253" s="57" t="e">
        <f t="shared" si="86"/>
        <v>#N/A</v>
      </c>
    </row>
    <row r="1254" spans="1:15" x14ac:dyDescent="0.2">
      <c r="A1254" s="52">
        <f t="shared" si="83"/>
        <v>0</v>
      </c>
      <c r="B1254" s="52">
        <f t="shared" si="84"/>
        <v>0</v>
      </c>
      <c r="C1254" s="57">
        <f t="shared" si="85"/>
        <v>0</v>
      </c>
      <c r="N1254" s="57" t="e">
        <f t="shared" si="86"/>
        <v>#N/A</v>
      </c>
    </row>
    <row r="1255" spans="1:15" x14ac:dyDescent="0.2">
      <c r="A1255" s="52">
        <f t="shared" si="83"/>
        <v>0</v>
      </c>
      <c r="B1255" s="52">
        <f t="shared" si="84"/>
        <v>0</v>
      </c>
      <c r="C1255" s="57">
        <f t="shared" si="85"/>
        <v>0</v>
      </c>
      <c r="D1255" s="57"/>
      <c r="E1255" s="57"/>
      <c r="F1255" s="57"/>
      <c r="G1255" s="58"/>
      <c r="H1255" s="58"/>
      <c r="I1255" s="58"/>
      <c r="J1255" s="58"/>
      <c r="K1255" s="57"/>
      <c r="L1255" s="57"/>
      <c r="M1255" s="59"/>
      <c r="N1255" s="57" t="e">
        <f t="shared" si="86"/>
        <v>#N/A</v>
      </c>
      <c r="O1255" s="57"/>
    </row>
    <row r="1256" spans="1:15" x14ac:dyDescent="0.2">
      <c r="A1256" s="52">
        <f t="shared" si="83"/>
        <v>0</v>
      </c>
      <c r="B1256" s="52">
        <f t="shared" si="84"/>
        <v>0</v>
      </c>
      <c r="C1256" s="57">
        <f t="shared" si="85"/>
        <v>0</v>
      </c>
      <c r="D1256" s="57"/>
      <c r="E1256" s="57"/>
      <c r="F1256" s="57"/>
      <c r="G1256" s="58"/>
      <c r="H1256" s="58"/>
      <c r="I1256" s="58"/>
      <c r="J1256" s="58"/>
      <c r="K1256" s="57"/>
      <c r="L1256" s="57"/>
      <c r="M1256" s="59"/>
      <c r="N1256" s="57" t="e">
        <f t="shared" si="86"/>
        <v>#N/A</v>
      </c>
      <c r="O1256" s="57"/>
    </row>
    <row r="1257" spans="1:15" x14ac:dyDescent="0.2">
      <c r="A1257" s="52">
        <f t="shared" si="83"/>
        <v>0</v>
      </c>
      <c r="B1257" s="52">
        <f t="shared" si="84"/>
        <v>0</v>
      </c>
      <c r="C1257" s="57">
        <f t="shared" si="85"/>
        <v>0</v>
      </c>
      <c r="D1257" s="57"/>
      <c r="E1257" s="57"/>
      <c r="F1257" s="57"/>
      <c r="G1257" s="58"/>
      <c r="H1257" s="58"/>
      <c r="I1257" s="58"/>
      <c r="J1257" s="58"/>
      <c r="K1257" s="57"/>
      <c r="L1257" s="57"/>
      <c r="M1257" s="59"/>
      <c r="N1257" s="57" t="e">
        <f t="shared" si="86"/>
        <v>#N/A</v>
      </c>
      <c r="O1257" s="57"/>
    </row>
    <row r="1258" spans="1:15" x14ac:dyDescent="0.2">
      <c r="A1258" s="52">
        <f t="shared" si="83"/>
        <v>0</v>
      </c>
      <c r="B1258" s="52">
        <f t="shared" si="84"/>
        <v>0</v>
      </c>
      <c r="C1258" s="57">
        <f t="shared" si="85"/>
        <v>0</v>
      </c>
      <c r="D1258" s="57"/>
      <c r="E1258" s="57"/>
      <c r="F1258" s="57"/>
      <c r="G1258" s="58"/>
      <c r="H1258" s="58"/>
      <c r="I1258" s="58"/>
      <c r="J1258" s="58"/>
      <c r="K1258" s="57"/>
      <c r="L1258" s="57"/>
      <c r="M1258" s="59"/>
      <c r="N1258" s="57" t="e">
        <f t="shared" si="86"/>
        <v>#N/A</v>
      </c>
      <c r="O1258" s="57"/>
    </row>
    <row r="1259" spans="1:15" x14ac:dyDescent="0.2">
      <c r="A1259" s="52">
        <f t="shared" si="83"/>
        <v>0</v>
      </c>
      <c r="B1259" s="52">
        <f t="shared" si="84"/>
        <v>0</v>
      </c>
      <c r="C1259" s="57">
        <f t="shared" si="85"/>
        <v>0</v>
      </c>
      <c r="D1259" s="57"/>
      <c r="E1259" s="57"/>
      <c r="F1259" s="57"/>
      <c r="G1259" s="58"/>
      <c r="H1259" s="58"/>
      <c r="I1259" s="58"/>
      <c r="J1259" s="58"/>
      <c r="K1259" s="57"/>
      <c r="L1259" s="57"/>
      <c r="M1259" s="59"/>
      <c r="N1259" s="57" t="e">
        <f t="shared" si="86"/>
        <v>#N/A</v>
      </c>
      <c r="O1259" s="57"/>
    </row>
    <row r="1260" spans="1:15" x14ac:dyDescent="0.2">
      <c r="A1260" s="52">
        <f t="shared" si="83"/>
        <v>0</v>
      </c>
      <c r="B1260" s="52">
        <f t="shared" si="84"/>
        <v>0</v>
      </c>
      <c r="C1260" s="57">
        <f t="shared" si="85"/>
        <v>0</v>
      </c>
      <c r="D1260" s="57"/>
      <c r="E1260" s="57"/>
      <c r="F1260" s="57"/>
      <c r="G1260" s="58"/>
      <c r="H1260" s="58"/>
      <c r="I1260" s="58"/>
      <c r="J1260" s="58"/>
      <c r="K1260" s="57"/>
      <c r="L1260" s="57"/>
      <c r="M1260" s="59"/>
      <c r="N1260" s="57" t="e">
        <f t="shared" si="86"/>
        <v>#N/A</v>
      </c>
      <c r="O1260" s="57"/>
    </row>
    <row r="1261" spans="1:15" x14ac:dyDescent="0.2">
      <c r="A1261" s="52">
        <f t="shared" si="83"/>
        <v>0</v>
      </c>
      <c r="B1261" s="52">
        <f t="shared" si="84"/>
        <v>0</v>
      </c>
      <c r="C1261" s="57">
        <f t="shared" si="85"/>
        <v>0</v>
      </c>
      <c r="D1261" s="57"/>
      <c r="E1261" s="57"/>
      <c r="F1261" s="57"/>
      <c r="G1261" s="58"/>
      <c r="H1261" s="58"/>
      <c r="I1261" s="58"/>
      <c r="J1261" s="58"/>
      <c r="K1261" s="57"/>
      <c r="L1261" s="57"/>
      <c r="M1261" s="59"/>
      <c r="N1261" s="57" t="e">
        <f t="shared" si="86"/>
        <v>#N/A</v>
      </c>
      <c r="O1261" s="57"/>
    </row>
    <row r="1262" spans="1:15" x14ac:dyDescent="0.2">
      <c r="A1262" s="52">
        <f t="shared" si="83"/>
        <v>0</v>
      </c>
      <c r="B1262" s="52">
        <f t="shared" si="84"/>
        <v>0</v>
      </c>
      <c r="C1262" s="57">
        <f t="shared" si="85"/>
        <v>0</v>
      </c>
      <c r="D1262" s="57"/>
      <c r="E1262" s="57"/>
      <c r="F1262" s="57"/>
      <c r="G1262" s="58"/>
      <c r="H1262" s="58"/>
      <c r="I1262" s="58"/>
      <c r="J1262" s="58"/>
      <c r="K1262" s="57"/>
      <c r="L1262" s="57"/>
      <c r="M1262" s="59"/>
      <c r="N1262" s="57" t="e">
        <f t="shared" si="86"/>
        <v>#N/A</v>
      </c>
      <c r="O1262" s="57"/>
    </row>
    <row r="1263" spans="1:15" x14ac:dyDescent="0.2">
      <c r="A1263" s="52">
        <f t="shared" si="83"/>
        <v>0</v>
      </c>
      <c r="B1263" s="52">
        <f t="shared" si="84"/>
        <v>0</v>
      </c>
      <c r="C1263" s="57">
        <f t="shared" si="85"/>
        <v>0</v>
      </c>
      <c r="D1263" s="57"/>
      <c r="E1263" s="57"/>
      <c r="F1263" s="57"/>
      <c r="G1263" s="58"/>
      <c r="H1263" s="58"/>
      <c r="I1263" s="58"/>
      <c r="J1263" s="58"/>
      <c r="K1263" s="57"/>
      <c r="L1263" s="57"/>
      <c r="M1263" s="59"/>
      <c r="N1263" s="57" t="e">
        <f t="shared" si="86"/>
        <v>#N/A</v>
      </c>
      <c r="O1263" s="57"/>
    </row>
    <row r="1264" spans="1:15" x14ac:dyDescent="0.2">
      <c r="A1264" s="52">
        <f t="shared" si="83"/>
        <v>0</v>
      </c>
      <c r="B1264" s="52">
        <f t="shared" si="84"/>
        <v>0</v>
      </c>
      <c r="C1264" s="57">
        <f t="shared" si="85"/>
        <v>0</v>
      </c>
      <c r="D1264" s="57"/>
      <c r="E1264" s="57"/>
      <c r="F1264" s="57"/>
      <c r="G1264" s="58"/>
      <c r="H1264" s="58"/>
      <c r="I1264" s="58"/>
      <c r="J1264" s="58"/>
      <c r="K1264" s="57"/>
      <c r="L1264" s="57"/>
      <c r="M1264" s="59"/>
      <c r="N1264" s="57" t="e">
        <f t="shared" si="86"/>
        <v>#N/A</v>
      </c>
      <c r="O1264" s="57"/>
    </row>
    <row r="1265" spans="1:15" x14ac:dyDescent="0.2">
      <c r="A1265" s="52">
        <f t="shared" si="83"/>
        <v>0</v>
      </c>
      <c r="B1265" s="52">
        <f t="shared" si="84"/>
        <v>0</v>
      </c>
      <c r="C1265" s="57">
        <f t="shared" si="85"/>
        <v>0</v>
      </c>
      <c r="D1265" s="57"/>
      <c r="E1265" s="57"/>
      <c r="F1265" s="57"/>
      <c r="G1265" s="58"/>
      <c r="H1265" s="58"/>
      <c r="I1265" s="58"/>
      <c r="J1265" s="58"/>
      <c r="K1265" s="57"/>
      <c r="L1265" s="57"/>
      <c r="M1265" s="59"/>
      <c r="N1265" s="57" t="e">
        <f t="shared" si="86"/>
        <v>#N/A</v>
      </c>
      <c r="O1265" s="57"/>
    </row>
    <row r="1266" spans="1:15" x14ac:dyDescent="0.2">
      <c r="A1266" s="52">
        <f t="shared" si="83"/>
        <v>0</v>
      </c>
      <c r="B1266" s="52">
        <f t="shared" si="84"/>
        <v>0</v>
      </c>
      <c r="C1266" s="57">
        <f t="shared" si="85"/>
        <v>0</v>
      </c>
      <c r="D1266" s="57"/>
      <c r="E1266" s="57"/>
      <c r="F1266" s="57"/>
      <c r="G1266" s="58"/>
      <c r="H1266" s="58"/>
      <c r="I1266" s="58"/>
      <c r="J1266" s="58"/>
      <c r="K1266" s="57"/>
      <c r="L1266" s="57"/>
      <c r="M1266" s="59"/>
      <c r="N1266" s="57" t="e">
        <f t="shared" si="86"/>
        <v>#N/A</v>
      </c>
      <c r="O1266" s="57"/>
    </row>
    <row r="1267" spans="1:15" x14ac:dyDescent="0.2">
      <c r="A1267" s="52">
        <f t="shared" si="83"/>
        <v>0</v>
      </c>
      <c r="B1267" s="52">
        <f t="shared" si="84"/>
        <v>0</v>
      </c>
      <c r="C1267" s="57">
        <f t="shared" si="85"/>
        <v>0</v>
      </c>
      <c r="D1267" s="57"/>
      <c r="E1267" s="57"/>
      <c r="F1267" s="57"/>
      <c r="G1267" s="58"/>
      <c r="H1267" s="58"/>
      <c r="I1267" s="58"/>
      <c r="J1267" s="58"/>
      <c r="K1267" s="57"/>
      <c r="L1267" s="57"/>
      <c r="M1267" s="59"/>
      <c r="N1267" s="57" t="e">
        <f t="shared" si="86"/>
        <v>#N/A</v>
      </c>
    </row>
    <row r="1268" spans="1:15" x14ac:dyDescent="0.2">
      <c r="A1268" s="52">
        <f t="shared" si="83"/>
        <v>0</v>
      </c>
      <c r="B1268" s="52">
        <f t="shared" si="84"/>
        <v>0</v>
      </c>
      <c r="C1268" s="57">
        <f t="shared" si="85"/>
        <v>0</v>
      </c>
      <c r="N1268" s="57" t="e">
        <f t="shared" si="86"/>
        <v>#N/A</v>
      </c>
    </row>
    <row r="1269" spans="1:15" x14ac:dyDescent="0.2">
      <c r="A1269" s="52">
        <f t="shared" ref="A1269:A1332" si="87">D1269</f>
        <v>0</v>
      </c>
      <c r="B1269" s="52">
        <f t="shared" ref="B1269:B1332" si="88">ROUNDDOWN(D1269/10000,0)</f>
        <v>0</v>
      </c>
      <c r="C1269" s="57">
        <f t="shared" ref="C1269:C1332" si="89">ROUNDDOWN((D1269-B1269*10000)/100,0)</f>
        <v>0</v>
      </c>
      <c r="D1269" s="57"/>
      <c r="E1269" s="57"/>
      <c r="F1269" s="57"/>
      <c r="G1269" s="58"/>
      <c r="H1269" s="58"/>
      <c r="I1269" s="58"/>
      <c r="J1269" s="58"/>
      <c r="K1269" s="57"/>
      <c r="L1269" s="57"/>
      <c r="M1269" s="59"/>
      <c r="N1269" s="57" t="e">
        <f t="shared" si="86"/>
        <v>#N/A</v>
      </c>
      <c r="O1269" s="57"/>
    </row>
    <row r="1270" spans="1:15" x14ac:dyDescent="0.2">
      <c r="A1270" s="52">
        <f t="shared" si="87"/>
        <v>0</v>
      </c>
      <c r="B1270" s="52">
        <f t="shared" si="88"/>
        <v>0</v>
      </c>
      <c r="C1270" s="57">
        <f t="shared" si="89"/>
        <v>0</v>
      </c>
      <c r="D1270" s="57"/>
      <c r="E1270" s="57"/>
      <c r="F1270" s="57"/>
      <c r="G1270" s="58"/>
      <c r="H1270" s="58"/>
      <c r="I1270" s="58"/>
      <c r="J1270" s="58"/>
      <c r="K1270" s="57"/>
      <c r="L1270" s="57"/>
      <c r="M1270" s="59"/>
      <c r="N1270" s="57" t="e">
        <f t="shared" si="86"/>
        <v>#N/A</v>
      </c>
      <c r="O1270" s="57"/>
    </row>
    <row r="1271" spans="1:15" x14ac:dyDescent="0.2">
      <c r="A1271" s="52">
        <f t="shared" si="87"/>
        <v>0</v>
      </c>
      <c r="B1271" s="52">
        <f t="shared" si="88"/>
        <v>0</v>
      </c>
      <c r="C1271" s="57">
        <f t="shared" si="89"/>
        <v>0</v>
      </c>
      <c r="D1271" s="57"/>
      <c r="E1271" s="57"/>
      <c r="F1271" s="57"/>
      <c r="G1271" s="58"/>
      <c r="H1271" s="58"/>
      <c r="I1271" s="58"/>
      <c r="J1271" s="58"/>
      <c r="K1271" s="57"/>
      <c r="L1271" s="57"/>
      <c r="M1271" s="59"/>
      <c r="N1271" s="57" t="e">
        <f t="shared" si="86"/>
        <v>#N/A</v>
      </c>
      <c r="O1271" s="57"/>
    </row>
    <row r="1272" spans="1:15" x14ac:dyDescent="0.2">
      <c r="A1272" s="52">
        <f t="shared" si="87"/>
        <v>0</v>
      </c>
      <c r="B1272" s="52">
        <f t="shared" si="88"/>
        <v>0</v>
      </c>
      <c r="C1272" s="57">
        <f t="shared" si="89"/>
        <v>0</v>
      </c>
      <c r="D1272" s="57"/>
      <c r="E1272" s="57"/>
      <c r="F1272" s="57"/>
      <c r="G1272" s="58"/>
      <c r="H1272" s="58"/>
      <c r="I1272" s="58"/>
      <c r="J1272" s="58"/>
      <c r="K1272" s="57"/>
      <c r="L1272" s="57"/>
      <c r="M1272" s="59"/>
      <c r="N1272" s="57" t="e">
        <f t="shared" si="86"/>
        <v>#N/A</v>
      </c>
      <c r="O1272" s="57"/>
    </row>
    <row r="1273" spans="1:15" x14ac:dyDescent="0.2">
      <c r="A1273" s="52">
        <f t="shared" si="87"/>
        <v>0</v>
      </c>
      <c r="B1273" s="52">
        <f t="shared" si="88"/>
        <v>0</v>
      </c>
      <c r="C1273" s="57">
        <f t="shared" si="89"/>
        <v>0</v>
      </c>
      <c r="D1273" s="57"/>
      <c r="E1273" s="57"/>
      <c r="F1273" s="57"/>
      <c r="G1273" s="58"/>
      <c r="H1273" s="58"/>
      <c r="I1273" s="58"/>
      <c r="J1273" s="58"/>
      <c r="K1273" s="57"/>
      <c r="L1273" s="57"/>
      <c r="M1273" s="59"/>
      <c r="N1273" s="57" t="e">
        <f t="shared" si="86"/>
        <v>#N/A</v>
      </c>
      <c r="O1273" s="57"/>
    </row>
    <row r="1274" spans="1:15" x14ac:dyDescent="0.2">
      <c r="A1274" s="52">
        <f t="shared" si="87"/>
        <v>0</v>
      </c>
      <c r="B1274" s="52">
        <f t="shared" si="88"/>
        <v>0</v>
      </c>
      <c r="C1274" s="57">
        <f t="shared" si="89"/>
        <v>0</v>
      </c>
      <c r="N1274" s="57" t="e">
        <f t="shared" si="86"/>
        <v>#N/A</v>
      </c>
      <c r="O1274" s="57"/>
    </row>
    <row r="1275" spans="1:15" x14ac:dyDescent="0.2">
      <c r="A1275" s="52">
        <f t="shared" si="87"/>
        <v>0</v>
      </c>
      <c r="B1275" s="52">
        <f t="shared" si="88"/>
        <v>0</v>
      </c>
      <c r="C1275" s="57">
        <f t="shared" si="89"/>
        <v>0</v>
      </c>
      <c r="D1275" s="57"/>
      <c r="E1275" s="57"/>
      <c r="F1275" s="57"/>
      <c r="G1275" s="58"/>
      <c r="H1275" s="58"/>
      <c r="I1275" s="58"/>
      <c r="J1275" s="58"/>
      <c r="K1275" s="57"/>
      <c r="L1275" s="57"/>
      <c r="M1275" s="59"/>
      <c r="N1275" s="57" t="e">
        <f t="shared" si="86"/>
        <v>#N/A</v>
      </c>
      <c r="O1275" s="57"/>
    </row>
    <row r="1276" spans="1:15" x14ac:dyDescent="0.2">
      <c r="A1276" s="52">
        <f t="shared" si="87"/>
        <v>0</v>
      </c>
      <c r="B1276" s="52">
        <f t="shared" si="88"/>
        <v>0</v>
      </c>
      <c r="C1276" s="57">
        <f t="shared" si="89"/>
        <v>0</v>
      </c>
      <c r="D1276" s="57"/>
      <c r="E1276" s="57"/>
      <c r="F1276" s="57"/>
      <c r="G1276" s="58"/>
      <c r="H1276" s="58"/>
      <c r="I1276" s="58"/>
      <c r="J1276" s="58"/>
      <c r="K1276" s="57"/>
      <c r="L1276" s="57"/>
      <c r="M1276" s="59"/>
      <c r="N1276" s="57" t="e">
        <f t="shared" si="86"/>
        <v>#N/A</v>
      </c>
      <c r="O1276" s="57"/>
    </row>
    <row r="1277" spans="1:15" x14ac:dyDescent="0.2">
      <c r="A1277" s="52">
        <f t="shared" si="87"/>
        <v>0</v>
      </c>
      <c r="B1277" s="52">
        <f t="shared" si="88"/>
        <v>0</v>
      </c>
      <c r="C1277" s="57">
        <f t="shared" si="89"/>
        <v>0</v>
      </c>
      <c r="D1277" s="57"/>
      <c r="E1277" s="57"/>
      <c r="F1277" s="57"/>
      <c r="G1277" s="58"/>
      <c r="H1277" s="58"/>
      <c r="I1277" s="58"/>
      <c r="J1277" s="58"/>
      <c r="K1277" s="57"/>
      <c r="L1277" s="57"/>
      <c r="M1277" s="59"/>
      <c r="N1277" s="57" t="e">
        <f t="shared" si="86"/>
        <v>#N/A</v>
      </c>
    </row>
    <row r="1278" spans="1:15" x14ac:dyDescent="0.2">
      <c r="A1278" s="52">
        <f t="shared" si="87"/>
        <v>0</v>
      </c>
      <c r="B1278" s="52">
        <f t="shared" si="88"/>
        <v>0</v>
      </c>
      <c r="C1278" s="57">
        <f t="shared" si="89"/>
        <v>0</v>
      </c>
      <c r="D1278" s="57"/>
      <c r="E1278" s="57"/>
      <c r="F1278" s="57"/>
      <c r="G1278" s="58"/>
      <c r="H1278" s="58"/>
      <c r="I1278" s="58"/>
      <c r="J1278" s="58"/>
      <c r="K1278" s="57"/>
      <c r="L1278" s="57"/>
      <c r="M1278" s="59"/>
      <c r="N1278" s="57" t="e">
        <f t="shared" si="86"/>
        <v>#N/A</v>
      </c>
      <c r="O1278" s="57"/>
    </row>
    <row r="1279" spans="1:15" x14ac:dyDescent="0.2">
      <c r="A1279" s="52">
        <f t="shared" si="87"/>
        <v>0</v>
      </c>
      <c r="B1279" s="52">
        <f t="shared" si="88"/>
        <v>0</v>
      </c>
      <c r="C1279" s="57">
        <f t="shared" si="89"/>
        <v>0</v>
      </c>
      <c r="D1279" s="57"/>
      <c r="E1279" s="57"/>
      <c r="F1279" s="57"/>
      <c r="G1279" s="58"/>
      <c r="H1279" s="58"/>
      <c r="I1279" s="58"/>
      <c r="J1279" s="58"/>
      <c r="K1279" s="57"/>
      <c r="L1279" s="57"/>
      <c r="M1279" s="59"/>
      <c r="N1279" s="57" t="e">
        <f t="shared" si="86"/>
        <v>#N/A</v>
      </c>
      <c r="O1279" s="57"/>
    </row>
    <row r="1280" spans="1:15" x14ac:dyDescent="0.2">
      <c r="A1280" s="52">
        <f t="shared" si="87"/>
        <v>0</v>
      </c>
      <c r="B1280" s="52">
        <f t="shared" si="88"/>
        <v>0</v>
      </c>
      <c r="C1280" s="57">
        <f t="shared" si="89"/>
        <v>0</v>
      </c>
      <c r="N1280" s="57" t="e">
        <f t="shared" si="86"/>
        <v>#N/A</v>
      </c>
      <c r="O1280" s="57"/>
    </row>
    <row r="1281" spans="1:15" x14ac:dyDescent="0.2">
      <c r="A1281" s="52">
        <f t="shared" si="87"/>
        <v>0</v>
      </c>
      <c r="B1281" s="52">
        <f t="shared" si="88"/>
        <v>0</v>
      </c>
      <c r="C1281" s="57">
        <f t="shared" si="89"/>
        <v>0</v>
      </c>
      <c r="D1281" s="57"/>
      <c r="E1281" s="57"/>
      <c r="F1281" s="57"/>
      <c r="G1281" s="58"/>
      <c r="H1281" s="58"/>
      <c r="I1281" s="58"/>
      <c r="J1281" s="58"/>
      <c r="K1281" s="57"/>
      <c r="L1281" s="57"/>
      <c r="M1281" s="59"/>
      <c r="N1281" s="57" t="e">
        <f t="shared" si="86"/>
        <v>#N/A</v>
      </c>
      <c r="O1281" s="57"/>
    </row>
    <row r="1282" spans="1:15" x14ac:dyDescent="0.2">
      <c r="A1282" s="52">
        <f t="shared" si="87"/>
        <v>0</v>
      </c>
      <c r="B1282" s="52">
        <f t="shared" si="88"/>
        <v>0</v>
      </c>
      <c r="C1282" s="57">
        <f t="shared" si="89"/>
        <v>0</v>
      </c>
      <c r="D1282" s="57"/>
      <c r="E1282" s="57"/>
      <c r="F1282" s="57"/>
      <c r="G1282" s="58"/>
      <c r="H1282" s="58"/>
      <c r="I1282" s="58"/>
      <c r="J1282" s="58"/>
      <c r="K1282" s="57"/>
      <c r="L1282" s="57"/>
      <c r="M1282" s="59"/>
      <c r="N1282" s="57" t="e">
        <f t="shared" ref="N1282:N1345" si="90">VLOOKUP(B1282*100+C1282,学校,2,0)</f>
        <v>#N/A</v>
      </c>
      <c r="O1282" s="57"/>
    </row>
    <row r="1283" spans="1:15" x14ac:dyDescent="0.2">
      <c r="A1283" s="52">
        <f t="shared" si="87"/>
        <v>0</v>
      </c>
      <c r="B1283" s="52">
        <f t="shared" si="88"/>
        <v>0</v>
      </c>
      <c r="C1283" s="57">
        <f t="shared" si="89"/>
        <v>0</v>
      </c>
      <c r="D1283" s="57"/>
      <c r="E1283" s="57"/>
      <c r="F1283" s="57"/>
      <c r="G1283" s="58"/>
      <c r="H1283" s="58"/>
      <c r="I1283" s="58"/>
      <c r="J1283" s="58"/>
      <c r="K1283" s="57"/>
      <c r="L1283" s="57"/>
      <c r="M1283" s="59"/>
      <c r="N1283" s="57" t="e">
        <f t="shared" si="90"/>
        <v>#N/A</v>
      </c>
    </row>
    <row r="1284" spans="1:15" x14ac:dyDescent="0.2">
      <c r="A1284" s="52">
        <f t="shared" si="87"/>
        <v>0</v>
      </c>
      <c r="B1284" s="52">
        <f t="shared" si="88"/>
        <v>0</v>
      </c>
      <c r="C1284" s="57">
        <f t="shared" si="89"/>
        <v>0</v>
      </c>
      <c r="N1284" s="57" t="e">
        <f t="shared" si="90"/>
        <v>#N/A</v>
      </c>
    </row>
    <row r="1285" spans="1:15" x14ac:dyDescent="0.2">
      <c r="A1285" s="52">
        <f t="shared" si="87"/>
        <v>0</v>
      </c>
      <c r="B1285" s="52">
        <f t="shared" si="88"/>
        <v>0</v>
      </c>
      <c r="C1285" s="57">
        <f t="shared" si="89"/>
        <v>0</v>
      </c>
      <c r="N1285" s="57" t="e">
        <f t="shared" si="90"/>
        <v>#N/A</v>
      </c>
    </row>
    <row r="1286" spans="1:15" x14ac:dyDescent="0.2">
      <c r="A1286" s="52">
        <f t="shared" si="87"/>
        <v>0</v>
      </c>
      <c r="B1286" s="52">
        <f t="shared" si="88"/>
        <v>0</v>
      </c>
      <c r="C1286" s="57">
        <f t="shared" si="89"/>
        <v>0</v>
      </c>
      <c r="N1286" s="57" t="e">
        <f t="shared" si="90"/>
        <v>#N/A</v>
      </c>
      <c r="O1286" s="57"/>
    </row>
    <row r="1287" spans="1:15" x14ac:dyDescent="0.2">
      <c r="A1287" s="52">
        <f t="shared" si="87"/>
        <v>0</v>
      </c>
      <c r="B1287" s="52">
        <f t="shared" si="88"/>
        <v>0</v>
      </c>
      <c r="C1287" s="57">
        <f t="shared" si="89"/>
        <v>0</v>
      </c>
      <c r="N1287" s="57" t="e">
        <f t="shared" si="90"/>
        <v>#N/A</v>
      </c>
      <c r="O1287" s="57"/>
    </row>
    <row r="1288" spans="1:15" x14ac:dyDescent="0.2">
      <c r="A1288" s="52">
        <f t="shared" si="87"/>
        <v>0</v>
      </c>
      <c r="B1288" s="52">
        <f t="shared" si="88"/>
        <v>0</v>
      </c>
      <c r="C1288" s="57">
        <f t="shared" si="89"/>
        <v>0</v>
      </c>
      <c r="D1288" s="57"/>
      <c r="E1288" s="57"/>
      <c r="F1288" s="57"/>
      <c r="G1288" s="58"/>
      <c r="H1288" s="58"/>
      <c r="I1288" s="58"/>
      <c r="J1288" s="58"/>
      <c r="K1288" s="57"/>
      <c r="L1288" s="57"/>
      <c r="M1288" s="59"/>
      <c r="N1288" s="57" t="e">
        <f t="shared" si="90"/>
        <v>#N/A</v>
      </c>
      <c r="O1288" s="57"/>
    </row>
    <row r="1289" spans="1:15" x14ac:dyDescent="0.2">
      <c r="A1289" s="52">
        <f t="shared" si="87"/>
        <v>0</v>
      </c>
      <c r="B1289" s="52">
        <f t="shared" si="88"/>
        <v>0</v>
      </c>
      <c r="C1289" s="57">
        <f t="shared" si="89"/>
        <v>0</v>
      </c>
      <c r="D1289" s="57"/>
      <c r="E1289" s="57"/>
      <c r="F1289" s="57"/>
      <c r="G1289" s="58"/>
      <c r="H1289" s="58"/>
      <c r="I1289" s="58"/>
      <c r="J1289" s="58"/>
      <c r="K1289" s="57"/>
      <c r="L1289" s="57"/>
      <c r="M1289" s="59"/>
      <c r="N1289" s="57" t="e">
        <f t="shared" si="90"/>
        <v>#N/A</v>
      </c>
      <c r="O1289" s="57"/>
    </row>
    <row r="1290" spans="1:15" x14ac:dyDescent="0.2">
      <c r="A1290" s="52">
        <f t="shared" si="87"/>
        <v>0</v>
      </c>
      <c r="B1290" s="52">
        <f t="shared" si="88"/>
        <v>0</v>
      </c>
      <c r="C1290" s="57">
        <f t="shared" si="89"/>
        <v>0</v>
      </c>
      <c r="D1290" s="57"/>
      <c r="E1290" s="57"/>
      <c r="F1290" s="57"/>
      <c r="G1290" s="58"/>
      <c r="H1290" s="58"/>
      <c r="I1290" s="58"/>
      <c r="J1290" s="58"/>
      <c r="K1290" s="57"/>
      <c r="L1290" s="57"/>
      <c r="M1290" s="59"/>
      <c r="N1290" s="57" t="e">
        <f t="shared" si="90"/>
        <v>#N/A</v>
      </c>
      <c r="O1290" s="57"/>
    </row>
    <row r="1291" spans="1:15" x14ac:dyDescent="0.2">
      <c r="A1291" s="52">
        <f t="shared" si="87"/>
        <v>0</v>
      </c>
      <c r="B1291" s="52">
        <f t="shared" si="88"/>
        <v>0</v>
      </c>
      <c r="C1291" s="57">
        <f t="shared" si="89"/>
        <v>0</v>
      </c>
      <c r="D1291" s="57"/>
      <c r="E1291" s="57"/>
      <c r="F1291" s="57"/>
      <c r="G1291" s="58"/>
      <c r="H1291" s="58"/>
      <c r="I1291" s="58"/>
      <c r="J1291" s="58"/>
      <c r="K1291" s="57"/>
      <c r="L1291" s="57"/>
      <c r="M1291" s="59"/>
      <c r="N1291" s="57" t="e">
        <f t="shared" si="90"/>
        <v>#N/A</v>
      </c>
    </row>
    <row r="1292" spans="1:15" x14ac:dyDescent="0.2">
      <c r="A1292" s="52">
        <f t="shared" si="87"/>
        <v>0</v>
      </c>
      <c r="B1292" s="52">
        <f t="shared" si="88"/>
        <v>0</v>
      </c>
      <c r="C1292" s="57">
        <f t="shared" si="89"/>
        <v>0</v>
      </c>
      <c r="D1292" s="57"/>
      <c r="E1292" s="57"/>
      <c r="F1292" s="57"/>
      <c r="G1292" s="58"/>
      <c r="H1292" s="58"/>
      <c r="I1292" s="58"/>
      <c r="J1292" s="58"/>
      <c r="K1292" s="57"/>
      <c r="L1292" s="57"/>
      <c r="M1292" s="59"/>
      <c r="N1292" s="57" t="e">
        <f t="shared" si="90"/>
        <v>#N/A</v>
      </c>
      <c r="O1292" s="57"/>
    </row>
    <row r="1293" spans="1:15" x14ac:dyDescent="0.2">
      <c r="A1293" s="52">
        <f t="shared" si="87"/>
        <v>0</v>
      </c>
      <c r="B1293" s="52">
        <f t="shared" si="88"/>
        <v>0</v>
      </c>
      <c r="C1293" s="57">
        <f t="shared" si="89"/>
        <v>0</v>
      </c>
      <c r="N1293" s="57" t="e">
        <f t="shared" si="90"/>
        <v>#N/A</v>
      </c>
      <c r="O1293" s="57"/>
    </row>
    <row r="1294" spans="1:15" x14ac:dyDescent="0.2">
      <c r="A1294" s="52">
        <f t="shared" si="87"/>
        <v>0</v>
      </c>
      <c r="B1294" s="52">
        <f t="shared" si="88"/>
        <v>0</v>
      </c>
      <c r="C1294" s="57">
        <f t="shared" si="89"/>
        <v>0</v>
      </c>
      <c r="D1294" s="57"/>
      <c r="E1294" s="57"/>
      <c r="F1294" s="57"/>
      <c r="G1294" s="58"/>
      <c r="H1294" s="58"/>
      <c r="I1294" s="58"/>
      <c r="J1294" s="58"/>
      <c r="K1294" s="57"/>
      <c r="L1294" s="57"/>
      <c r="M1294" s="59"/>
      <c r="N1294" s="57" t="e">
        <f t="shared" si="90"/>
        <v>#N/A</v>
      </c>
      <c r="O1294" s="57"/>
    </row>
    <row r="1295" spans="1:15" x14ac:dyDescent="0.2">
      <c r="A1295" s="52">
        <f t="shared" si="87"/>
        <v>0</v>
      </c>
      <c r="B1295" s="52">
        <f t="shared" si="88"/>
        <v>0</v>
      </c>
      <c r="C1295" s="57">
        <f t="shared" si="89"/>
        <v>0</v>
      </c>
      <c r="N1295" s="57" t="e">
        <f t="shared" si="90"/>
        <v>#N/A</v>
      </c>
      <c r="O1295" s="57"/>
    </row>
    <row r="1296" spans="1:15" x14ac:dyDescent="0.2">
      <c r="A1296" s="52">
        <f t="shared" si="87"/>
        <v>0</v>
      </c>
      <c r="B1296" s="52">
        <f t="shared" si="88"/>
        <v>0</v>
      </c>
      <c r="C1296" s="57">
        <f t="shared" si="89"/>
        <v>0</v>
      </c>
      <c r="N1296" s="57" t="e">
        <f t="shared" si="90"/>
        <v>#N/A</v>
      </c>
      <c r="O1296" s="57"/>
    </row>
    <row r="1297" spans="1:15" x14ac:dyDescent="0.2">
      <c r="A1297" s="52">
        <f t="shared" si="87"/>
        <v>0</v>
      </c>
      <c r="B1297" s="52">
        <f t="shared" si="88"/>
        <v>0</v>
      </c>
      <c r="C1297" s="57">
        <f t="shared" si="89"/>
        <v>0</v>
      </c>
      <c r="N1297" s="57" t="e">
        <f t="shared" si="90"/>
        <v>#N/A</v>
      </c>
      <c r="O1297" s="57"/>
    </row>
    <row r="1298" spans="1:15" x14ac:dyDescent="0.2">
      <c r="A1298" s="52">
        <f t="shared" si="87"/>
        <v>0</v>
      </c>
      <c r="B1298" s="52">
        <f t="shared" si="88"/>
        <v>0</v>
      </c>
      <c r="C1298" s="57">
        <f t="shared" si="89"/>
        <v>0</v>
      </c>
      <c r="N1298" s="57" t="e">
        <f t="shared" si="90"/>
        <v>#N/A</v>
      </c>
    </row>
    <row r="1299" spans="1:15" x14ac:dyDescent="0.2">
      <c r="A1299" s="52">
        <f t="shared" si="87"/>
        <v>0</v>
      </c>
      <c r="B1299" s="52">
        <f t="shared" si="88"/>
        <v>0</v>
      </c>
      <c r="C1299" s="57">
        <f t="shared" si="89"/>
        <v>0</v>
      </c>
      <c r="N1299" s="57" t="e">
        <f t="shared" si="90"/>
        <v>#N/A</v>
      </c>
      <c r="O1299" s="57"/>
    </row>
    <row r="1300" spans="1:15" x14ac:dyDescent="0.2">
      <c r="A1300" s="52">
        <f t="shared" si="87"/>
        <v>0</v>
      </c>
      <c r="B1300" s="52">
        <f t="shared" si="88"/>
        <v>0</v>
      </c>
      <c r="C1300" s="57">
        <f t="shared" si="89"/>
        <v>0</v>
      </c>
      <c r="D1300" s="57"/>
      <c r="E1300" s="57"/>
      <c r="F1300" s="57"/>
      <c r="G1300" s="58"/>
      <c r="H1300" s="58"/>
      <c r="I1300" s="58"/>
      <c r="J1300" s="58"/>
      <c r="K1300" s="57"/>
      <c r="L1300" s="57"/>
      <c r="M1300" s="59"/>
      <c r="N1300" s="57" t="e">
        <f t="shared" si="90"/>
        <v>#N/A</v>
      </c>
    </row>
    <row r="1301" spans="1:15" x14ac:dyDescent="0.2">
      <c r="A1301" s="52">
        <f t="shared" si="87"/>
        <v>0</v>
      </c>
      <c r="B1301" s="52">
        <f t="shared" si="88"/>
        <v>0</v>
      </c>
      <c r="C1301" s="57">
        <f t="shared" si="89"/>
        <v>0</v>
      </c>
      <c r="D1301" s="57"/>
      <c r="E1301" s="57"/>
      <c r="F1301" s="57"/>
      <c r="G1301" s="58"/>
      <c r="H1301" s="58"/>
      <c r="I1301" s="58"/>
      <c r="J1301" s="58"/>
      <c r="K1301" s="57"/>
      <c r="L1301" s="57"/>
      <c r="M1301" s="59"/>
      <c r="N1301" s="57" t="e">
        <f t="shared" si="90"/>
        <v>#N/A</v>
      </c>
      <c r="O1301" s="57"/>
    </row>
    <row r="1302" spans="1:15" x14ac:dyDescent="0.2">
      <c r="A1302" s="52">
        <f t="shared" si="87"/>
        <v>0</v>
      </c>
      <c r="B1302" s="52">
        <f t="shared" si="88"/>
        <v>0</v>
      </c>
      <c r="C1302" s="57">
        <f t="shared" si="89"/>
        <v>0</v>
      </c>
      <c r="D1302" s="57"/>
      <c r="E1302" s="57"/>
      <c r="F1302" s="57"/>
      <c r="G1302" s="58"/>
      <c r="H1302" s="58"/>
      <c r="I1302" s="58"/>
      <c r="J1302" s="58"/>
      <c r="K1302" s="57"/>
      <c r="L1302" s="57"/>
      <c r="M1302" s="59"/>
      <c r="N1302" s="57" t="e">
        <f t="shared" si="90"/>
        <v>#N/A</v>
      </c>
      <c r="O1302" s="57"/>
    </row>
    <row r="1303" spans="1:15" x14ac:dyDescent="0.2">
      <c r="A1303" s="52">
        <f t="shared" si="87"/>
        <v>0</v>
      </c>
      <c r="B1303" s="52">
        <f t="shared" si="88"/>
        <v>0</v>
      </c>
      <c r="C1303" s="57">
        <f t="shared" si="89"/>
        <v>0</v>
      </c>
      <c r="D1303" s="57"/>
      <c r="E1303" s="57"/>
      <c r="F1303" s="57"/>
      <c r="G1303" s="58"/>
      <c r="H1303" s="58"/>
      <c r="I1303" s="58"/>
      <c r="J1303" s="58"/>
      <c r="K1303" s="57"/>
      <c r="L1303" s="57"/>
      <c r="M1303" s="59"/>
      <c r="N1303" s="57" t="e">
        <f t="shared" si="90"/>
        <v>#N/A</v>
      </c>
      <c r="O1303" s="57"/>
    </row>
    <row r="1304" spans="1:15" x14ac:dyDescent="0.2">
      <c r="A1304" s="52">
        <f t="shared" si="87"/>
        <v>0</v>
      </c>
      <c r="B1304" s="52">
        <f t="shared" si="88"/>
        <v>0</v>
      </c>
      <c r="C1304" s="57">
        <f t="shared" si="89"/>
        <v>0</v>
      </c>
      <c r="D1304" s="57"/>
      <c r="E1304" s="57"/>
      <c r="F1304" s="57"/>
      <c r="G1304" s="58"/>
      <c r="H1304" s="58"/>
      <c r="I1304" s="58"/>
      <c r="J1304" s="58"/>
      <c r="K1304" s="57"/>
      <c r="L1304" s="57"/>
      <c r="M1304" s="59"/>
      <c r="N1304" s="57" t="e">
        <f t="shared" si="90"/>
        <v>#N/A</v>
      </c>
      <c r="O1304" s="57"/>
    </row>
    <row r="1305" spans="1:15" x14ac:dyDescent="0.2">
      <c r="A1305" s="52">
        <f t="shared" si="87"/>
        <v>0</v>
      </c>
      <c r="B1305" s="52">
        <f t="shared" si="88"/>
        <v>0</v>
      </c>
      <c r="C1305" s="57">
        <f t="shared" si="89"/>
        <v>0</v>
      </c>
      <c r="D1305" s="57"/>
      <c r="E1305" s="57"/>
      <c r="F1305" s="57"/>
      <c r="G1305" s="58"/>
      <c r="H1305" s="58"/>
      <c r="I1305" s="58"/>
      <c r="J1305" s="58"/>
      <c r="K1305" s="57"/>
      <c r="L1305" s="57"/>
      <c r="M1305" s="59"/>
      <c r="N1305" s="57" t="e">
        <f t="shared" si="90"/>
        <v>#N/A</v>
      </c>
    </row>
    <row r="1306" spans="1:15" x14ac:dyDescent="0.2">
      <c r="A1306" s="52">
        <f t="shared" si="87"/>
        <v>0</v>
      </c>
      <c r="B1306" s="52">
        <f t="shared" si="88"/>
        <v>0</v>
      </c>
      <c r="C1306" s="57">
        <f t="shared" si="89"/>
        <v>0</v>
      </c>
      <c r="N1306" s="57" t="e">
        <f t="shared" si="90"/>
        <v>#N/A</v>
      </c>
    </row>
    <row r="1307" spans="1:15" x14ac:dyDescent="0.2">
      <c r="A1307" s="52">
        <f t="shared" si="87"/>
        <v>0</v>
      </c>
      <c r="B1307" s="52">
        <f t="shared" si="88"/>
        <v>0</v>
      </c>
      <c r="C1307" s="57">
        <f t="shared" si="89"/>
        <v>0</v>
      </c>
      <c r="N1307" s="57" t="e">
        <f t="shared" si="90"/>
        <v>#N/A</v>
      </c>
    </row>
    <row r="1308" spans="1:15" x14ac:dyDescent="0.2">
      <c r="A1308" s="52">
        <f t="shared" si="87"/>
        <v>0</v>
      </c>
      <c r="B1308" s="52">
        <f t="shared" si="88"/>
        <v>0</v>
      </c>
      <c r="C1308" s="57">
        <f t="shared" si="89"/>
        <v>0</v>
      </c>
      <c r="N1308" s="57" t="e">
        <f t="shared" si="90"/>
        <v>#N/A</v>
      </c>
    </row>
    <row r="1309" spans="1:15" x14ac:dyDescent="0.2">
      <c r="A1309" s="52">
        <f t="shared" si="87"/>
        <v>0</v>
      </c>
      <c r="B1309" s="52">
        <f t="shared" si="88"/>
        <v>0</v>
      </c>
      <c r="C1309" s="57">
        <f t="shared" si="89"/>
        <v>0</v>
      </c>
      <c r="N1309" s="57" t="e">
        <f t="shared" si="90"/>
        <v>#N/A</v>
      </c>
    </row>
    <row r="1310" spans="1:15" x14ac:dyDescent="0.2">
      <c r="A1310" s="52">
        <f t="shared" si="87"/>
        <v>0</v>
      </c>
      <c r="B1310" s="52">
        <f t="shared" si="88"/>
        <v>0</v>
      </c>
      <c r="C1310" s="57">
        <f t="shared" si="89"/>
        <v>0</v>
      </c>
      <c r="N1310" s="57" t="e">
        <f t="shared" si="90"/>
        <v>#N/A</v>
      </c>
      <c r="O1310" s="57"/>
    </row>
    <row r="1311" spans="1:15" x14ac:dyDescent="0.2">
      <c r="A1311" s="52">
        <f t="shared" si="87"/>
        <v>0</v>
      </c>
      <c r="B1311" s="52">
        <f t="shared" si="88"/>
        <v>0</v>
      </c>
      <c r="C1311" s="57">
        <f t="shared" si="89"/>
        <v>0</v>
      </c>
      <c r="N1311" s="57" t="e">
        <f t="shared" si="90"/>
        <v>#N/A</v>
      </c>
      <c r="O1311" s="57"/>
    </row>
    <row r="1312" spans="1:15" x14ac:dyDescent="0.2">
      <c r="A1312" s="52">
        <f t="shared" si="87"/>
        <v>0</v>
      </c>
      <c r="B1312" s="52">
        <f t="shared" si="88"/>
        <v>0</v>
      </c>
      <c r="C1312" s="57">
        <f t="shared" si="89"/>
        <v>0</v>
      </c>
      <c r="N1312" s="57" t="e">
        <f t="shared" si="90"/>
        <v>#N/A</v>
      </c>
      <c r="O1312" s="57"/>
    </row>
    <row r="1313" spans="1:15" x14ac:dyDescent="0.2">
      <c r="A1313" s="52">
        <f t="shared" si="87"/>
        <v>0</v>
      </c>
      <c r="B1313" s="52">
        <f t="shared" si="88"/>
        <v>0</v>
      </c>
      <c r="C1313" s="57">
        <f t="shared" si="89"/>
        <v>0</v>
      </c>
      <c r="N1313" s="57" t="e">
        <f t="shared" si="90"/>
        <v>#N/A</v>
      </c>
      <c r="O1313" s="57"/>
    </row>
    <row r="1314" spans="1:15" x14ac:dyDescent="0.2">
      <c r="A1314" s="52">
        <f t="shared" si="87"/>
        <v>0</v>
      </c>
      <c r="B1314" s="52">
        <f t="shared" si="88"/>
        <v>0</v>
      </c>
      <c r="C1314" s="57">
        <f t="shared" si="89"/>
        <v>0</v>
      </c>
      <c r="N1314" s="57" t="e">
        <f t="shared" si="90"/>
        <v>#N/A</v>
      </c>
      <c r="O1314" s="57"/>
    </row>
    <row r="1315" spans="1:15" x14ac:dyDescent="0.2">
      <c r="A1315" s="52">
        <f t="shared" si="87"/>
        <v>0</v>
      </c>
      <c r="B1315" s="52">
        <f t="shared" si="88"/>
        <v>0</v>
      </c>
      <c r="C1315" s="57">
        <f t="shared" si="89"/>
        <v>0</v>
      </c>
      <c r="N1315" s="57" t="e">
        <f t="shared" si="90"/>
        <v>#N/A</v>
      </c>
    </row>
    <row r="1316" spans="1:15" x14ac:dyDescent="0.2">
      <c r="A1316" s="52">
        <f t="shared" si="87"/>
        <v>0</v>
      </c>
      <c r="B1316" s="52">
        <f t="shared" si="88"/>
        <v>0</v>
      </c>
      <c r="C1316" s="57">
        <f t="shared" si="89"/>
        <v>0</v>
      </c>
      <c r="N1316" s="57" t="e">
        <f t="shared" si="90"/>
        <v>#N/A</v>
      </c>
      <c r="O1316" s="57"/>
    </row>
    <row r="1317" spans="1:15" x14ac:dyDescent="0.2">
      <c r="A1317" s="52">
        <f t="shared" si="87"/>
        <v>0</v>
      </c>
      <c r="B1317" s="52">
        <f t="shared" si="88"/>
        <v>0</v>
      </c>
      <c r="C1317" s="57">
        <f t="shared" si="89"/>
        <v>0</v>
      </c>
      <c r="N1317" s="57" t="e">
        <f t="shared" si="90"/>
        <v>#N/A</v>
      </c>
      <c r="O1317" s="57"/>
    </row>
    <row r="1318" spans="1:15" x14ac:dyDescent="0.2">
      <c r="A1318" s="52">
        <f t="shared" si="87"/>
        <v>0</v>
      </c>
      <c r="B1318" s="52">
        <f t="shared" si="88"/>
        <v>0</v>
      </c>
      <c r="C1318" s="57">
        <f t="shared" si="89"/>
        <v>0</v>
      </c>
      <c r="N1318" s="57" t="e">
        <f t="shared" si="90"/>
        <v>#N/A</v>
      </c>
    </row>
    <row r="1319" spans="1:15" x14ac:dyDescent="0.2">
      <c r="A1319" s="52">
        <f t="shared" si="87"/>
        <v>0</v>
      </c>
      <c r="B1319" s="52">
        <f t="shared" si="88"/>
        <v>0</v>
      </c>
      <c r="C1319" s="57">
        <f t="shared" si="89"/>
        <v>0</v>
      </c>
      <c r="N1319" s="57" t="e">
        <f t="shared" si="90"/>
        <v>#N/A</v>
      </c>
    </row>
    <row r="1320" spans="1:15" x14ac:dyDescent="0.2">
      <c r="A1320" s="52">
        <f t="shared" si="87"/>
        <v>0</v>
      </c>
      <c r="B1320" s="52">
        <f t="shared" si="88"/>
        <v>0</v>
      </c>
      <c r="C1320" s="57">
        <f t="shared" si="89"/>
        <v>0</v>
      </c>
      <c r="N1320" s="57" t="e">
        <f t="shared" si="90"/>
        <v>#N/A</v>
      </c>
    </row>
    <row r="1321" spans="1:15" x14ac:dyDescent="0.2">
      <c r="A1321" s="52">
        <f t="shared" si="87"/>
        <v>0</v>
      </c>
      <c r="B1321" s="52">
        <f t="shared" si="88"/>
        <v>0</v>
      </c>
      <c r="C1321" s="57">
        <f t="shared" si="89"/>
        <v>0</v>
      </c>
      <c r="N1321" s="57" t="e">
        <f t="shared" si="90"/>
        <v>#N/A</v>
      </c>
      <c r="O1321" s="57"/>
    </row>
    <row r="1322" spans="1:15" x14ac:dyDescent="0.2">
      <c r="A1322" s="52">
        <f t="shared" si="87"/>
        <v>0</v>
      </c>
      <c r="B1322" s="52">
        <f t="shared" si="88"/>
        <v>0</v>
      </c>
      <c r="C1322" s="57">
        <f t="shared" si="89"/>
        <v>0</v>
      </c>
      <c r="N1322" s="57" t="e">
        <f t="shared" si="90"/>
        <v>#N/A</v>
      </c>
    </row>
    <row r="1323" spans="1:15" x14ac:dyDescent="0.2">
      <c r="A1323" s="52">
        <f t="shared" si="87"/>
        <v>0</v>
      </c>
      <c r="B1323" s="52">
        <f t="shared" si="88"/>
        <v>0</v>
      </c>
      <c r="C1323" s="57">
        <f t="shared" si="89"/>
        <v>0</v>
      </c>
      <c r="N1323" s="57" t="e">
        <f t="shared" si="90"/>
        <v>#N/A</v>
      </c>
    </row>
    <row r="1324" spans="1:15" x14ac:dyDescent="0.2">
      <c r="A1324" s="52">
        <f t="shared" si="87"/>
        <v>0</v>
      </c>
      <c r="B1324" s="52">
        <f t="shared" si="88"/>
        <v>0</v>
      </c>
      <c r="C1324" s="57">
        <f t="shared" si="89"/>
        <v>0</v>
      </c>
      <c r="N1324" s="57" t="e">
        <f t="shared" si="90"/>
        <v>#N/A</v>
      </c>
      <c r="O1324" s="57"/>
    </row>
    <row r="1325" spans="1:15" x14ac:dyDescent="0.2">
      <c r="A1325" s="52">
        <f t="shared" si="87"/>
        <v>0</v>
      </c>
      <c r="B1325" s="52">
        <f t="shared" si="88"/>
        <v>0</v>
      </c>
      <c r="C1325" s="57">
        <f t="shared" si="89"/>
        <v>0</v>
      </c>
      <c r="N1325" s="57" t="e">
        <f t="shared" si="90"/>
        <v>#N/A</v>
      </c>
      <c r="O1325" s="57"/>
    </row>
    <row r="1326" spans="1:15" x14ac:dyDescent="0.2">
      <c r="A1326" s="52">
        <f t="shared" si="87"/>
        <v>0</v>
      </c>
      <c r="B1326" s="52">
        <f t="shared" si="88"/>
        <v>0</v>
      </c>
      <c r="C1326" s="57">
        <f t="shared" si="89"/>
        <v>0</v>
      </c>
      <c r="N1326" s="57" t="e">
        <f t="shared" si="90"/>
        <v>#N/A</v>
      </c>
      <c r="O1326" s="57"/>
    </row>
    <row r="1327" spans="1:15" x14ac:dyDescent="0.2">
      <c r="A1327" s="52">
        <f t="shared" si="87"/>
        <v>0</v>
      </c>
      <c r="B1327" s="52">
        <f t="shared" si="88"/>
        <v>0</v>
      </c>
      <c r="C1327" s="57">
        <f t="shared" si="89"/>
        <v>0</v>
      </c>
      <c r="N1327" s="57" t="e">
        <f t="shared" si="90"/>
        <v>#N/A</v>
      </c>
      <c r="O1327" s="57"/>
    </row>
    <row r="1328" spans="1:15" x14ac:dyDescent="0.2">
      <c r="A1328" s="52">
        <f t="shared" si="87"/>
        <v>0</v>
      </c>
      <c r="B1328" s="52">
        <f t="shared" si="88"/>
        <v>0</v>
      </c>
      <c r="C1328" s="57">
        <f t="shared" si="89"/>
        <v>0</v>
      </c>
      <c r="N1328" s="57" t="e">
        <f t="shared" si="90"/>
        <v>#N/A</v>
      </c>
      <c r="O1328" s="57"/>
    </row>
    <row r="1329" spans="1:15" x14ac:dyDescent="0.2">
      <c r="A1329" s="52">
        <f t="shared" si="87"/>
        <v>0</v>
      </c>
      <c r="B1329" s="52">
        <f t="shared" si="88"/>
        <v>0</v>
      </c>
      <c r="C1329" s="57">
        <f t="shared" si="89"/>
        <v>0</v>
      </c>
      <c r="N1329" s="57" t="e">
        <f t="shared" si="90"/>
        <v>#N/A</v>
      </c>
    </row>
    <row r="1330" spans="1:15" x14ac:dyDescent="0.2">
      <c r="A1330" s="52">
        <f t="shared" si="87"/>
        <v>0</v>
      </c>
      <c r="B1330" s="52">
        <f t="shared" si="88"/>
        <v>0</v>
      </c>
      <c r="C1330" s="57">
        <f t="shared" si="89"/>
        <v>0</v>
      </c>
      <c r="N1330" s="57" t="e">
        <f t="shared" si="90"/>
        <v>#N/A</v>
      </c>
      <c r="O1330" s="57"/>
    </row>
    <row r="1331" spans="1:15" x14ac:dyDescent="0.2">
      <c r="A1331" s="52">
        <f t="shared" si="87"/>
        <v>0</v>
      </c>
      <c r="B1331" s="52">
        <f t="shared" si="88"/>
        <v>0</v>
      </c>
      <c r="C1331" s="57">
        <f t="shared" si="89"/>
        <v>0</v>
      </c>
      <c r="N1331" s="57" t="e">
        <f t="shared" si="90"/>
        <v>#N/A</v>
      </c>
      <c r="O1331" s="57"/>
    </row>
    <row r="1332" spans="1:15" x14ac:dyDescent="0.2">
      <c r="A1332" s="52">
        <f t="shared" si="87"/>
        <v>0</v>
      </c>
      <c r="B1332" s="52">
        <f t="shared" si="88"/>
        <v>0</v>
      </c>
      <c r="C1332" s="57">
        <f t="shared" si="89"/>
        <v>0</v>
      </c>
      <c r="N1332" s="57" t="e">
        <f t="shared" si="90"/>
        <v>#N/A</v>
      </c>
      <c r="O1332" s="57"/>
    </row>
    <row r="1333" spans="1:15" x14ac:dyDescent="0.2">
      <c r="A1333" s="52">
        <f t="shared" ref="A1333:A1396" si="91">D1333</f>
        <v>0</v>
      </c>
      <c r="B1333" s="52">
        <f t="shared" ref="B1333:B1396" si="92">ROUNDDOWN(D1333/10000,0)</f>
        <v>0</v>
      </c>
      <c r="C1333" s="57">
        <f t="shared" ref="C1333:C1396" si="93">ROUNDDOWN((D1333-B1333*10000)/100,0)</f>
        <v>0</v>
      </c>
      <c r="N1333" s="57" t="e">
        <f t="shared" si="90"/>
        <v>#N/A</v>
      </c>
      <c r="O1333" s="57"/>
    </row>
    <row r="1334" spans="1:15" x14ac:dyDescent="0.2">
      <c r="A1334" s="52">
        <f t="shared" si="91"/>
        <v>0</v>
      </c>
      <c r="B1334" s="52">
        <f t="shared" si="92"/>
        <v>0</v>
      </c>
      <c r="C1334" s="57">
        <f t="shared" si="93"/>
        <v>0</v>
      </c>
      <c r="N1334" s="57" t="e">
        <f t="shared" si="90"/>
        <v>#N/A</v>
      </c>
    </row>
    <row r="1335" spans="1:15" x14ac:dyDescent="0.2">
      <c r="A1335" s="52">
        <f t="shared" si="91"/>
        <v>0</v>
      </c>
      <c r="B1335" s="52">
        <f t="shared" si="92"/>
        <v>0</v>
      </c>
      <c r="C1335" s="57">
        <f t="shared" si="93"/>
        <v>0</v>
      </c>
      <c r="N1335" s="57" t="e">
        <f t="shared" si="90"/>
        <v>#N/A</v>
      </c>
      <c r="O1335" s="57"/>
    </row>
    <row r="1336" spans="1:15" x14ac:dyDescent="0.2">
      <c r="A1336" s="52">
        <f t="shared" si="91"/>
        <v>0</v>
      </c>
      <c r="B1336" s="52">
        <f t="shared" si="92"/>
        <v>0</v>
      </c>
      <c r="C1336" s="57">
        <f t="shared" si="93"/>
        <v>0</v>
      </c>
      <c r="N1336" s="57" t="e">
        <f t="shared" si="90"/>
        <v>#N/A</v>
      </c>
      <c r="O1336" s="57"/>
    </row>
    <row r="1337" spans="1:15" x14ac:dyDescent="0.2">
      <c r="A1337" s="52">
        <f t="shared" si="91"/>
        <v>0</v>
      </c>
      <c r="B1337" s="52">
        <f t="shared" si="92"/>
        <v>0</v>
      </c>
      <c r="C1337" s="57">
        <f t="shared" si="93"/>
        <v>0</v>
      </c>
      <c r="N1337" s="57" t="e">
        <f t="shared" si="90"/>
        <v>#N/A</v>
      </c>
    </row>
    <row r="1338" spans="1:15" x14ac:dyDescent="0.2">
      <c r="A1338" s="52">
        <f t="shared" si="91"/>
        <v>0</v>
      </c>
      <c r="B1338" s="52">
        <f t="shared" si="92"/>
        <v>0</v>
      </c>
      <c r="C1338" s="57">
        <f t="shared" si="93"/>
        <v>0</v>
      </c>
      <c r="N1338" s="57" t="e">
        <f t="shared" si="90"/>
        <v>#N/A</v>
      </c>
    </row>
    <row r="1339" spans="1:15" x14ac:dyDescent="0.2">
      <c r="A1339" s="52">
        <f t="shared" si="91"/>
        <v>0</v>
      </c>
      <c r="B1339" s="52">
        <f t="shared" si="92"/>
        <v>0</v>
      </c>
      <c r="C1339" s="57">
        <f t="shared" si="93"/>
        <v>0</v>
      </c>
      <c r="N1339" s="57" t="e">
        <f t="shared" si="90"/>
        <v>#N/A</v>
      </c>
      <c r="O1339" s="57"/>
    </row>
    <row r="1340" spans="1:15" x14ac:dyDescent="0.2">
      <c r="A1340" s="52">
        <f t="shared" si="91"/>
        <v>0</v>
      </c>
      <c r="B1340" s="52">
        <f t="shared" si="92"/>
        <v>0</v>
      </c>
      <c r="C1340" s="57">
        <f t="shared" si="93"/>
        <v>0</v>
      </c>
      <c r="N1340" s="57" t="e">
        <f t="shared" si="90"/>
        <v>#N/A</v>
      </c>
    </row>
    <row r="1341" spans="1:15" x14ac:dyDescent="0.2">
      <c r="A1341" s="52">
        <f t="shared" si="91"/>
        <v>0</v>
      </c>
      <c r="B1341" s="52">
        <f t="shared" si="92"/>
        <v>0</v>
      </c>
      <c r="C1341" s="57">
        <f t="shared" si="93"/>
        <v>0</v>
      </c>
      <c r="N1341" s="57" t="e">
        <f t="shared" si="90"/>
        <v>#N/A</v>
      </c>
      <c r="O1341" s="57"/>
    </row>
    <row r="1342" spans="1:15" x14ac:dyDescent="0.2">
      <c r="A1342" s="52">
        <f t="shared" si="91"/>
        <v>0</v>
      </c>
      <c r="B1342" s="52">
        <f t="shared" si="92"/>
        <v>0</v>
      </c>
      <c r="C1342" s="57">
        <f t="shared" si="93"/>
        <v>0</v>
      </c>
      <c r="N1342" s="57" t="e">
        <f t="shared" si="90"/>
        <v>#N/A</v>
      </c>
    </row>
    <row r="1343" spans="1:15" x14ac:dyDescent="0.2">
      <c r="A1343" s="52">
        <f t="shared" si="91"/>
        <v>0</v>
      </c>
      <c r="B1343" s="52">
        <f t="shared" si="92"/>
        <v>0</v>
      </c>
      <c r="C1343" s="57">
        <f t="shared" si="93"/>
        <v>0</v>
      </c>
      <c r="N1343" s="57" t="e">
        <f t="shared" si="90"/>
        <v>#N/A</v>
      </c>
    </row>
    <row r="1344" spans="1:15" x14ac:dyDescent="0.2">
      <c r="A1344" s="52">
        <f t="shared" si="91"/>
        <v>0</v>
      </c>
      <c r="B1344" s="52">
        <f t="shared" si="92"/>
        <v>0</v>
      </c>
      <c r="C1344" s="57">
        <f t="shared" si="93"/>
        <v>0</v>
      </c>
      <c r="N1344" s="57" t="e">
        <f t="shared" si="90"/>
        <v>#N/A</v>
      </c>
    </row>
    <row r="1345" spans="1:15" x14ac:dyDescent="0.2">
      <c r="A1345" s="52">
        <f t="shared" si="91"/>
        <v>0</v>
      </c>
      <c r="B1345" s="52">
        <f t="shared" si="92"/>
        <v>0</v>
      </c>
      <c r="C1345" s="57">
        <f t="shared" si="93"/>
        <v>0</v>
      </c>
      <c r="N1345" s="57" t="e">
        <f t="shared" si="90"/>
        <v>#N/A</v>
      </c>
    </row>
    <row r="1346" spans="1:15" x14ac:dyDescent="0.2">
      <c r="A1346" s="52">
        <f t="shared" si="91"/>
        <v>0</v>
      </c>
      <c r="B1346" s="52">
        <f t="shared" si="92"/>
        <v>0</v>
      </c>
      <c r="C1346" s="57">
        <f t="shared" si="93"/>
        <v>0</v>
      </c>
      <c r="N1346" s="57" t="e">
        <f t="shared" ref="N1346:N1409" si="94">VLOOKUP(B1346*100+C1346,学校,2,0)</f>
        <v>#N/A</v>
      </c>
    </row>
    <row r="1347" spans="1:15" x14ac:dyDescent="0.2">
      <c r="A1347" s="52">
        <f t="shared" si="91"/>
        <v>0</v>
      </c>
      <c r="B1347" s="52">
        <f t="shared" si="92"/>
        <v>0</v>
      </c>
      <c r="C1347" s="57">
        <f t="shared" si="93"/>
        <v>0</v>
      </c>
      <c r="N1347" s="57" t="e">
        <f t="shared" si="94"/>
        <v>#N/A</v>
      </c>
    </row>
    <row r="1348" spans="1:15" x14ac:dyDescent="0.2">
      <c r="A1348" s="52">
        <f t="shared" si="91"/>
        <v>0</v>
      </c>
      <c r="B1348" s="52">
        <f t="shared" si="92"/>
        <v>0</v>
      </c>
      <c r="C1348" s="57">
        <f t="shared" si="93"/>
        <v>0</v>
      </c>
      <c r="N1348" s="57" t="e">
        <f t="shared" si="94"/>
        <v>#N/A</v>
      </c>
    </row>
    <row r="1349" spans="1:15" x14ac:dyDescent="0.2">
      <c r="A1349" s="52">
        <f t="shared" si="91"/>
        <v>0</v>
      </c>
      <c r="B1349" s="52">
        <f t="shared" si="92"/>
        <v>0</v>
      </c>
      <c r="C1349" s="57">
        <f t="shared" si="93"/>
        <v>0</v>
      </c>
      <c r="N1349" s="57" t="e">
        <f t="shared" si="94"/>
        <v>#N/A</v>
      </c>
      <c r="O1349" s="57"/>
    </row>
    <row r="1350" spans="1:15" x14ac:dyDescent="0.2">
      <c r="A1350" s="52">
        <f t="shared" si="91"/>
        <v>0</v>
      </c>
      <c r="B1350" s="52">
        <f t="shared" si="92"/>
        <v>0</v>
      </c>
      <c r="C1350" s="57">
        <f t="shared" si="93"/>
        <v>0</v>
      </c>
      <c r="N1350" s="57" t="e">
        <f t="shared" si="94"/>
        <v>#N/A</v>
      </c>
      <c r="O1350" s="57"/>
    </row>
    <row r="1351" spans="1:15" x14ac:dyDescent="0.2">
      <c r="A1351" s="52">
        <f t="shared" si="91"/>
        <v>0</v>
      </c>
      <c r="B1351" s="52">
        <f t="shared" si="92"/>
        <v>0</v>
      </c>
      <c r="C1351" s="57">
        <f t="shared" si="93"/>
        <v>0</v>
      </c>
      <c r="N1351" s="57" t="e">
        <f t="shared" si="94"/>
        <v>#N/A</v>
      </c>
      <c r="O1351" s="57"/>
    </row>
    <row r="1352" spans="1:15" x14ac:dyDescent="0.2">
      <c r="A1352" s="52">
        <f t="shared" si="91"/>
        <v>0</v>
      </c>
      <c r="B1352" s="52">
        <f t="shared" si="92"/>
        <v>0</v>
      </c>
      <c r="C1352" s="57">
        <f t="shared" si="93"/>
        <v>0</v>
      </c>
      <c r="N1352" s="57" t="e">
        <f t="shared" si="94"/>
        <v>#N/A</v>
      </c>
      <c r="O1352" s="57"/>
    </row>
    <row r="1353" spans="1:15" x14ac:dyDescent="0.2">
      <c r="A1353" s="52">
        <f t="shared" si="91"/>
        <v>0</v>
      </c>
      <c r="B1353" s="52">
        <f t="shared" si="92"/>
        <v>0</v>
      </c>
      <c r="C1353" s="57">
        <f t="shared" si="93"/>
        <v>0</v>
      </c>
      <c r="N1353" s="57" t="e">
        <f t="shared" si="94"/>
        <v>#N/A</v>
      </c>
    </row>
    <row r="1354" spans="1:15" x14ac:dyDescent="0.2">
      <c r="A1354" s="52">
        <f t="shared" si="91"/>
        <v>0</v>
      </c>
      <c r="B1354" s="52">
        <f t="shared" si="92"/>
        <v>0</v>
      </c>
      <c r="C1354" s="57">
        <f t="shared" si="93"/>
        <v>0</v>
      </c>
      <c r="N1354" s="57" t="e">
        <f t="shared" si="94"/>
        <v>#N/A</v>
      </c>
    </row>
    <row r="1355" spans="1:15" x14ac:dyDescent="0.2">
      <c r="A1355" s="52">
        <f t="shared" si="91"/>
        <v>0</v>
      </c>
      <c r="B1355" s="52">
        <f t="shared" si="92"/>
        <v>0</v>
      </c>
      <c r="C1355" s="57">
        <f t="shared" si="93"/>
        <v>0</v>
      </c>
      <c r="N1355" s="57" t="e">
        <f t="shared" si="94"/>
        <v>#N/A</v>
      </c>
    </row>
    <row r="1356" spans="1:15" x14ac:dyDescent="0.2">
      <c r="A1356" s="52">
        <f t="shared" si="91"/>
        <v>0</v>
      </c>
      <c r="B1356" s="52">
        <f t="shared" si="92"/>
        <v>0</v>
      </c>
      <c r="C1356" s="57">
        <f t="shared" si="93"/>
        <v>0</v>
      </c>
      <c r="N1356" s="57" t="e">
        <f t="shared" si="94"/>
        <v>#N/A</v>
      </c>
    </row>
    <row r="1357" spans="1:15" x14ac:dyDescent="0.2">
      <c r="A1357" s="52">
        <f t="shared" si="91"/>
        <v>0</v>
      </c>
      <c r="B1357" s="52">
        <f t="shared" si="92"/>
        <v>0</v>
      </c>
      <c r="C1357" s="57">
        <f t="shared" si="93"/>
        <v>0</v>
      </c>
      <c r="N1357" s="57" t="e">
        <f t="shared" si="94"/>
        <v>#N/A</v>
      </c>
      <c r="O1357" s="57"/>
    </row>
    <row r="1358" spans="1:15" x14ac:dyDescent="0.2">
      <c r="A1358" s="52">
        <f t="shared" si="91"/>
        <v>0</v>
      </c>
      <c r="B1358" s="52">
        <f t="shared" si="92"/>
        <v>0</v>
      </c>
      <c r="C1358" s="57">
        <f t="shared" si="93"/>
        <v>0</v>
      </c>
      <c r="N1358" s="57" t="e">
        <f t="shared" si="94"/>
        <v>#N/A</v>
      </c>
      <c r="O1358" s="57"/>
    </row>
    <row r="1359" spans="1:15" x14ac:dyDescent="0.2">
      <c r="A1359" s="52">
        <f t="shared" si="91"/>
        <v>0</v>
      </c>
      <c r="B1359" s="52">
        <f t="shared" si="92"/>
        <v>0</v>
      </c>
      <c r="C1359" s="57">
        <f t="shared" si="93"/>
        <v>0</v>
      </c>
      <c r="N1359" s="57" t="e">
        <f t="shared" si="94"/>
        <v>#N/A</v>
      </c>
      <c r="O1359" s="57"/>
    </row>
    <row r="1360" spans="1:15" x14ac:dyDescent="0.2">
      <c r="A1360" s="52">
        <f t="shared" si="91"/>
        <v>0</v>
      </c>
      <c r="B1360" s="52">
        <f t="shared" si="92"/>
        <v>0</v>
      </c>
      <c r="C1360" s="57">
        <f t="shared" si="93"/>
        <v>0</v>
      </c>
      <c r="N1360" s="57" t="e">
        <f t="shared" si="94"/>
        <v>#N/A</v>
      </c>
      <c r="O1360" s="57"/>
    </row>
    <row r="1361" spans="1:15" x14ac:dyDescent="0.2">
      <c r="A1361" s="52">
        <f t="shared" si="91"/>
        <v>0</v>
      </c>
      <c r="B1361" s="52">
        <f t="shared" si="92"/>
        <v>0</v>
      </c>
      <c r="C1361" s="57">
        <f t="shared" si="93"/>
        <v>0</v>
      </c>
      <c r="N1361" s="57" t="e">
        <f t="shared" si="94"/>
        <v>#N/A</v>
      </c>
    </row>
    <row r="1362" spans="1:15" x14ac:dyDescent="0.2">
      <c r="A1362" s="52">
        <f t="shared" si="91"/>
        <v>0</v>
      </c>
      <c r="B1362" s="52">
        <f t="shared" si="92"/>
        <v>0</v>
      </c>
      <c r="C1362" s="57">
        <f t="shared" si="93"/>
        <v>0</v>
      </c>
      <c r="N1362" s="57" t="e">
        <f t="shared" si="94"/>
        <v>#N/A</v>
      </c>
    </row>
    <row r="1363" spans="1:15" x14ac:dyDescent="0.2">
      <c r="A1363" s="52">
        <f t="shared" si="91"/>
        <v>0</v>
      </c>
      <c r="B1363" s="52">
        <f t="shared" si="92"/>
        <v>0</v>
      </c>
      <c r="C1363" s="57">
        <f t="shared" si="93"/>
        <v>0</v>
      </c>
      <c r="N1363" s="57" t="e">
        <f t="shared" si="94"/>
        <v>#N/A</v>
      </c>
      <c r="O1363" s="57"/>
    </row>
    <row r="1364" spans="1:15" x14ac:dyDescent="0.2">
      <c r="A1364" s="52">
        <f t="shared" si="91"/>
        <v>0</v>
      </c>
      <c r="B1364" s="52">
        <f t="shared" si="92"/>
        <v>0</v>
      </c>
      <c r="C1364" s="57">
        <f t="shared" si="93"/>
        <v>0</v>
      </c>
      <c r="N1364" s="57" t="e">
        <f t="shared" si="94"/>
        <v>#N/A</v>
      </c>
      <c r="O1364" s="57"/>
    </row>
    <row r="1365" spans="1:15" x14ac:dyDescent="0.2">
      <c r="A1365" s="52">
        <f t="shared" si="91"/>
        <v>0</v>
      </c>
      <c r="B1365" s="52">
        <f t="shared" si="92"/>
        <v>0</v>
      </c>
      <c r="C1365" s="57">
        <f t="shared" si="93"/>
        <v>0</v>
      </c>
      <c r="N1365" s="57" t="e">
        <f t="shared" si="94"/>
        <v>#N/A</v>
      </c>
      <c r="O1365" s="57"/>
    </row>
    <row r="1366" spans="1:15" x14ac:dyDescent="0.2">
      <c r="A1366" s="52">
        <f t="shared" si="91"/>
        <v>0</v>
      </c>
      <c r="B1366" s="52">
        <f t="shared" si="92"/>
        <v>0</v>
      </c>
      <c r="C1366" s="57">
        <f t="shared" si="93"/>
        <v>0</v>
      </c>
      <c r="N1366" s="57" t="e">
        <f t="shared" si="94"/>
        <v>#N/A</v>
      </c>
    </row>
    <row r="1367" spans="1:15" x14ac:dyDescent="0.2">
      <c r="A1367" s="52">
        <f t="shared" si="91"/>
        <v>0</v>
      </c>
      <c r="B1367" s="52">
        <f t="shared" si="92"/>
        <v>0</v>
      </c>
      <c r="C1367" s="57">
        <f t="shared" si="93"/>
        <v>0</v>
      </c>
      <c r="N1367" s="57" t="e">
        <f t="shared" si="94"/>
        <v>#N/A</v>
      </c>
    </row>
    <row r="1368" spans="1:15" x14ac:dyDescent="0.2">
      <c r="A1368" s="52">
        <f t="shared" si="91"/>
        <v>0</v>
      </c>
      <c r="B1368" s="52">
        <f t="shared" si="92"/>
        <v>0</v>
      </c>
      <c r="C1368" s="57">
        <f t="shared" si="93"/>
        <v>0</v>
      </c>
      <c r="N1368" s="57" t="e">
        <f t="shared" si="94"/>
        <v>#N/A</v>
      </c>
      <c r="O1368" s="57"/>
    </row>
    <row r="1369" spans="1:15" x14ac:dyDescent="0.2">
      <c r="A1369" s="52">
        <f t="shared" si="91"/>
        <v>0</v>
      </c>
      <c r="B1369" s="52">
        <f t="shared" si="92"/>
        <v>0</v>
      </c>
      <c r="C1369" s="57">
        <f t="shared" si="93"/>
        <v>0</v>
      </c>
      <c r="N1369" s="57" t="e">
        <f t="shared" si="94"/>
        <v>#N/A</v>
      </c>
      <c r="O1369" s="57"/>
    </row>
    <row r="1370" spans="1:15" x14ac:dyDescent="0.2">
      <c r="A1370" s="52">
        <f t="shared" si="91"/>
        <v>0</v>
      </c>
      <c r="B1370" s="52">
        <f t="shared" si="92"/>
        <v>0</v>
      </c>
      <c r="C1370" s="57">
        <f t="shared" si="93"/>
        <v>0</v>
      </c>
      <c r="N1370" s="57" t="e">
        <f t="shared" si="94"/>
        <v>#N/A</v>
      </c>
      <c r="O1370" s="57"/>
    </row>
    <row r="1371" spans="1:15" x14ac:dyDescent="0.2">
      <c r="A1371" s="52">
        <f t="shared" si="91"/>
        <v>0</v>
      </c>
      <c r="B1371" s="52">
        <f t="shared" si="92"/>
        <v>0</v>
      </c>
      <c r="C1371" s="57">
        <f t="shared" si="93"/>
        <v>0</v>
      </c>
      <c r="N1371" s="57" t="e">
        <f t="shared" si="94"/>
        <v>#N/A</v>
      </c>
      <c r="O1371" s="57"/>
    </row>
    <row r="1372" spans="1:15" x14ac:dyDescent="0.2">
      <c r="A1372" s="52">
        <f t="shared" si="91"/>
        <v>0</v>
      </c>
      <c r="B1372" s="52">
        <f t="shared" si="92"/>
        <v>0</v>
      </c>
      <c r="C1372" s="57">
        <f t="shared" si="93"/>
        <v>0</v>
      </c>
      <c r="N1372" s="57" t="e">
        <f t="shared" si="94"/>
        <v>#N/A</v>
      </c>
    </row>
    <row r="1373" spans="1:15" x14ac:dyDescent="0.2">
      <c r="A1373" s="52">
        <f t="shared" si="91"/>
        <v>0</v>
      </c>
      <c r="B1373" s="52">
        <f t="shared" si="92"/>
        <v>0</v>
      </c>
      <c r="C1373" s="57">
        <f t="shared" si="93"/>
        <v>0</v>
      </c>
      <c r="N1373" s="57" t="e">
        <f t="shared" si="94"/>
        <v>#N/A</v>
      </c>
    </row>
    <row r="1374" spans="1:15" x14ac:dyDescent="0.2">
      <c r="A1374" s="52">
        <f t="shared" si="91"/>
        <v>0</v>
      </c>
      <c r="B1374" s="52">
        <f t="shared" si="92"/>
        <v>0</v>
      </c>
      <c r="C1374" s="57">
        <f t="shared" si="93"/>
        <v>0</v>
      </c>
      <c r="N1374" s="57" t="e">
        <f t="shared" si="94"/>
        <v>#N/A</v>
      </c>
      <c r="O1374" s="57"/>
    </row>
    <row r="1375" spans="1:15" x14ac:dyDescent="0.2">
      <c r="A1375" s="52">
        <f t="shared" si="91"/>
        <v>0</v>
      </c>
      <c r="B1375" s="52">
        <f t="shared" si="92"/>
        <v>0</v>
      </c>
      <c r="C1375" s="57">
        <f t="shared" si="93"/>
        <v>0</v>
      </c>
      <c r="N1375" s="57" t="e">
        <f t="shared" si="94"/>
        <v>#N/A</v>
      </c>
    </row>
    <row r="1376" spans="1:15" x14ac:dyDescent="0.2">
      <c r="A1376" s="52">
        <f t="shared" si="91"/>
        <v>0</v>
      </c>
      <c r="B1376" s="52">
        <f t="shared" si="92"/>
        <v>0</v>
      </c>
      <c r="C1376" s="57">
        <f t="shared" si="93"/>
        <v>0</v>
      </c>
      <c r="N1376" s="57" t="e">
        <f t="shared" si="94"/>
        <v>#N/A</v>
      </c>
      <c r="O1376" s="57"/>
    </row>
    <row r="1377" spans="1:15" x14ac:dyDescent="0.2">
      <c r="A1377" s="52">
        <f t="shared" si="91"/>
        <v>0</v>
      </c>
      <c r="B1377" s="52">
        <f t="shared" si="92"/>
        <v>0</v>
      </c>
      <c r="C1377" s="57">
        <f t="shared" si="93"/>
        <v>0</v>
      </c>
      <c r="N1377" s="57" t="e">
        <f t="shared" si="94"/>
        <v>#N/A</v>
      </c>
    </row>
    <row r="1378" spans="1:15" x14ac:dyDescent="0.2">
      <c r="A1378" s="52">
        <f t="shared" si="91"/>
        <v>0</v>
      </c>
      <c r="B1378" s="52">
        <f t="shared" si="92"/>
        <v>0</v>
      </c>
      <c r="C1378" s="57">
        <f t="shared" si="93"/>
        <v>0</v>
      </c>
      <c r="N1378" s="57" t="e">
        <f t="shared" si="94"/>
        <v>#N/A</v>
      </c>
    </row>
    <row r="1379" spans="1:15" x14ac:dyDescent="0.2">
      <c r="A1379" s="52">
        <f t="shared" si="91"/>
        <v>0</v>
      </c>
      <c r="B1379" s="52">
        <f t="shared" si="92"/>
        <v>0</v>
      </c>
      <c r="C1379" s="57">
        <f t="shared" si="93"/>
        <v>0</v>
      </c>
      <c r="N1379" s="57" t="e">
        <f t="shared" si="94"/>
        <v>#N/A</v>
      </c>
    </row>
    <row r="1380" spans="1:15" x14ac:dyDescent="0.2">
      <c r="A1380" s="52">
        <f t="shared" si="91"/>
        <v>0</v>
      </c>
      <c r="B1380" s="52">
        <f t="shared" si="92"/>
        <v>0</v>
      </c>
      <c r="C1380" s="57">
        <f t="shared" si="93"/>
        <v>0</v>
      </c>
      <c r="N1380" s="57" t="e">
        <f t="shared" si="94"/>
        <v>#N/A</v>
      </c>
      <c r="O1380" s="57"/>
    </row>
    <row r="1381" spans="1:15" x14ac:dyDescent="0.2">
      <c r="A1381" s="52">
        <f t="shared" si="91"/>
        <v>0</v>
      </c>
      <c r="B1381" s="52">
        <f t="shared" si="92"/>
        <v>0</v>
      </c>
      <c r="C1381" s="57">
        <f t="shared" si="93"/>
        <v>0</v>
      </c>
      <c r="N1381" s="57" t="e">
        <f t="shared" si="94"/>
        <v>#N/A</v>
      </c>
    </row>
    <row r="1382" spans="1:15" x14ac:dyDescent="0.2">
      <c r="A1382" s="52">
        <f t="shared" si="91"/>
        <v>0</v>
      </c>
      <c r="B1382" s="52">
        <f t="shared" si="92"/>
        <v>0</v>
      </c>
      <c r="C1382" s="57">
        <f t="shared" si="93"/>
        <v>0</v>
      </c>
      <c r="N1382" s="57" t="e">
        <f t="shared" si="94"/>
        <v>#N/A</v>
      </c>
    </row>
    <row r="1383" spans="1:15" x14ac:dyDescent="0.2">
      <c r="A1383" s="52">
        <f t="shared" si="91"/>
        <v>0</v>
      </c>
      <c r="B1383" s="52">
        <f t="shared" si="92"/>
        <v>0</v>
      </c>
      <c r="C1383" s="57">
        <f t="shared" si="93"/>
        <v>0</v>
      </c>
      <c r="N1383" s="57" t="e">
        <f t="shared" si="94"/>
        <v>#N/A</v>
      </c>
    </row>
    <row r="1384" spans="1:15" x14ac:dyDescent="0.2">
      <c r="A1384" s="52">
        <f t="shared" si="91"/>
        <v>0</v>
      </c>
      <c r="B1384" s="52">
        <f t="shared" si="92"/>
        <v>0</v>
      </c>
      <c r="C1384" s="57">
        <f t="shared" si="93"/>
        <v>0</v>
      </c>
      <c r="N1384" s="57" t="e">
        <f t="shared" si="94"/>
        <v>#N/A</v>
      </c>
      <c r="O1384" s="57"/>
    </row>
    <row r="1385" spans="1:15" x14ac:dyDescent="0.2">
      <c r="A1385" s="52">
        <f t="shared" si="91"/>
        <v>0</v>
      </c>
      <c r="B1385" s="52">
        <f t="shared" si="92"/>
        <v>0</v>
      </c>
      <c r="C1385" s="57">
        <f t="shared" si="93"/>
        <v>0</v>
      </c>
      <c r="N1385" s="57" t="e">
        <f t="shared" si="94"/>
        <v>#N/A</v>
      </c>
      <c r="O1385" s="57"/>
    </row>
    <row r="1386" spans="1:15" x14ac:dyDescent="0.2">
      <c r="A1386" s="52">
        <f t="shared" si="91"/>
        <v>0</v>
      </c>
      <c r="B1386" s="52">
        <f t="shared" si="92"/>
        <v>0</v>
      </c>
      <c r="C1386" s="57">
        <f t="shared" si="93"/>
        <v>0</v>
      </c>
      <c r="N1386" s="57" t="e">
        <f t="shared" si="94"/>
        <v>#N/A</v>
      </c>
      <c r="O1386" s="57"/>
    </row>
    <row r="1387" spans="1:15" x14ac:dyDescent="0.2">
      <c r="A1387" s="52">
        <f t="shared" si="91"/>
        <v>0</v>
      </c>
      <c r="B1387" s="52">
        <f t="shared" si="92"/>
        <v>0</v>
      </c>
      <c r="C1387" s="57">
        <f t="shared" si="93"/>
        <v>0</v>
      </c>
      <c r="N1387" s="57" t="e">
        <f t="shared" si="94"/>
        <v>#N/A</v>
      </c>
      <c r="O1387" s="57"/>
    </row>
    <row r="1388" spans="1:15" x14ac:dyDescent="0.2">
      <c r="A1388" s="52">
        <f t="shared" si="91"/>
        <v>0</v>
      </c>
      <c r="B1388" s="52">
        <f t="shared" si="92"/>
        <v>0</v>
      </c>
      <c r="C1388" s="57">
        <f t="shared" si="93"/>
        <v>0</v>
      </c>
      <c r="N1388" s="57" t="e">
        <f t="shared" si="94"/>
        <v>#N/A</v>
      </c>
    </row>
    <row r="1389" spans="1:15" x14ac:dyDescent="0.2">
      <c r="A1389" s="52">
        <f t="shared" si="91"/>
        <v>0</v>
      </c>
      <c r="B1389" s="52">
        <f t="shared" si="92"/>
        <v>0</v>
      </c>
      <c r="C1389" s="57">
        <f t="shared" si="93"/>
        <v>0</v>
      </c>
      <c r="N1389" s="57" t="e">
        <f t="shared" si="94"/>
        <v>#N/A</v>
      </c>
    </row>
    <row r="1390" spans="1:15" x14ac:dyDescent="0.2">
      <c r="A1390" s="52">
        <f t="shared" si="91"/>
        <v>0</v>
      </c>
      <c r="B1390" s="52">
        <f t="shared" si="92"/>
        <v>0</v>
      </c>
      <c r="C1390" s="57">
        <f t="shared" si="93"/>
        <v>0</v>
      </c>
      <c r="D1390" s="57"/>
      <c r="E1390" s="57"/>
      <c r="F1390" s="57"/>
      <c r="G1390" s="58"/>
      <c r="H1390" s="58"/>
      <c r="I1390" s="58"/>
      <c r="J1390" s="58"/>
      <c r="K1390" s="57"/>
      <c r="L1390" s="57"/>
      <c r="M1390" s="59"/>
      <c r="N1390" s="57" t="e">
        <f t="shared" si="94"/>
        <v>#N/A</v>
      </c>
      <c r="O1390" s="57"/>
    </row>
    <row r="1391" spans="1:15" x14ac:dyDescent="0.2">
      <c r="A1391" s="52">
        <f t="shared" si="91"/>
        <v>0</v>
      </c>
      <c r="B1391" s="52">
        <f t="shared" si="92"/>
        <v>0</v>
      </c>
      <c r="C1391" s="57">
        <f t="shared" si="93"/>
        <v>0</v>
      </c>
      <c r="D1391" s="57"/>
      <c r="E1391" s="57"/>
      <c r="F1391" s="57"/>
      <c r="G1391" s="58"/>
      <c r="H1391" s="58"/>
      <c r="I1391" s="58"/>
      <c r="J1391" s="58"/>
      <c r="K1391" s="57"/>
      <c r="L1391" s="57"/>
      <c r="M1391" s="59"/>
      <c r="N1391" s="57" t="e">
        <f t="shared" si="94"/>
        <v>#N/A</v>
      </c>
      <c r="O1391" s="57"/>
    </row>
    <row r="1392" spans="1:15" x14ac:dyDescent="0.2">
      <c r="A1392" s="52">
        <f t="shared" si="91"/>
        <v>0</v>
      </c>
      <c r="B1392" s="52">
        <f t="shared" si="92"/>
        <v>0</v>
      </c>
      <c r="C1392" s="57">
        <f t="shared" si="93"/>
        <v>0</v>
      </c>
      <c r="D1392" s="57"/>
      <c r="E1392" s="57"/>
      <c r="F1392" s="57"/>
      <c r="G1392" s="58"/>
      <c r="H1392" s="58"/>
      <c r="I1392" s="58"/>
      <c r="J1392" s="58"/>
      <c r="K1392" s="57"/>
      <c r="L1392" s="57"/>
      <c r="M1392" s="59"/>
      <c r="N1392" s="57" t="e">
        <f t="shared" si="94"/>
        <v>#N/A</v>
      </c>
      <c r="O1392" s="57"/>
    </row>
    <row r="1393" spans="1:15" x14ac:dyDescent="0.2">
      <c r="A1393" s="52">
        <f t="shared" si="91"/>
        <v>0</v>
      </c>
      <c r="B1393" s="52">
        <f t="shared" si="92"/>
        <v>0</v>
      </c>
      <c r="C1393" s="57">
        <f t="shared" si="93"/>
        <v>0</v>
      </c>
      <c r="D1393" s="57"/>
      <c r="E1393" s="57"/>
      <c r="F1393" s="57"/>
      <c r="G1393" s="58"/>
      <c r="H1393" s="58"/>
      <c r="I1393" s="58"/>
      <c r="J1393" s="58"/>
      <c r="K1393" s="57"/>
      <c r="L1393" s="57"/>
      <c r="M1393" s="59"/>
      <c r="N1393" s="57" t="e">
        <f t="shared" si="94"/>
        <v>#N/A</v>
      </c>
      <c r="O1393" s="57"/>
    </row>
    <row r="1394" spans="1:15" x14ac:dyDescent="0.2">
      <c r="A1394" s="52">
        <f t="shared" si="91"/>
        <v>0</v>
      </c>
      <c r="B1394" s="52">
        <f t="shared" si="92"/>
        <v>0</v>
      </c>
      <c r="C1394" s="57">
        <f t="shared" si="93"/>
        <v>0</v>
      </c>
      <c r="D1394" s="57"/>
      <c r="E1394" s="57"/>
      <c r="F1394" s="57"/>
      <c r="G1394" s="58"/>
      <c r="H1394" s="58"/>
      <c r="I1394" s="58"/>
      <c r="J1394" s="58"/>
      <c r="K1394" s="57"/>
      <c r="L1394" s="57"/>
      <c r="M1394" s="59"/>
      <c r="N1394" s="57" t="e">
        <f t="shared" si="94"/>
        <v>#N/A</v>
      </c>
      <c r="O1394" s="57"/>
    </row>
    <row r="1395" spans="1:15" x14ac:dyDescent="0.2">
      <c r="A1395" s="52">
        <f t="shared" si="91"/>
        <v>0</v>
      </c>
      <c r="B1395" s="52">
        <f t="shared" si="92"/>
        <v>0</v>
      </c>
      <c r="C1395" s="57">
        <f t="shared" si="93"/>
        <v>0</v>
      </c>
      <c r="D1395" s="57"/>
      <c r="E1395" s="57"/>
      <c r="F1395" s="57"/>
      <c r="G1395" s="58"/>
      <c r="H1395" s="58"/>
      <c r="I1395" s="58"/>
      <c r="J1395" s="58"/>
      <c r="K1395" s="57"/>
      <c r="L1395" s="57"/>
      <c r="M1395" s="59"/>
      <c r="N1395" s="57" t="e">
        <f t="shared" si="94"/>
        <v>#N/A</v>
      </c>
    </row>
    <row r="1396" spans="1:15" x14ac:dyDescent="0.2">
      <c r="A1396" s="52">
        <f t="shared" si="91"/>
        <v>0</v>
      </c>
      <c r="B1396" s="52">
        <f t="shared" si="92"/>
        <v>0</v>
      </c>
      <c r="C1396" s="57">
        <f t="shared" si="93"/>
        <v>0</v>
      </c>
      <c r="D1396" s="57"/>
      <c r="E1396" s="57"/>
      <c r="F1396" s="57"/>
      <c r="G1396" s="58"/>
      <c r="H1396" s="58"/>
      <c r="I1396" s="58"/>
      <c r="J1396" s="58"/>
      <c r="K1396" s="57"/>
      <c r="L1396" s="57"/>
      <c r="M1396" s="59"/>
      <c r="N1396" s="57" t="e">
        <f t="shared" si="94"/>
        <v>#N/A</v>
      </c>
    </row>
    <row r="1397" spans="1:15" x14ac:dyDescent="0.2">
      <c r="A1397" s="52">
        <f t="shared" ref="A1397:A1460" si="95">D1397</f>
        <v>0</v>
      </c>
      <c r="B1397" s="52">
        <f t="shared" ref="B1397:B1460" si="96">ROUNDDOWN(D1397/10000,0)</f>
        <v>0</v>
      </c>
      <c r="C1397" s="57">
        <f t="shared" ref="C1397:C1460" si="97">ROUNDDOWN((D1397-B1397*10000)/100,0)</f>
        <v>0</v>
      </c>
      <c r="D1397" s="57"/>
      <c r="E1397" s="57"/>
      <c r="F1397" s="57"/>
      <c r="G1397" s="58"/>
      <c r="H1397" s="58"/>
      <c r="I1397" s="58"/>
      <c r="J1397" s="58"/>
      <c r="K1397" s="57"/>
      <c r="L1397" s="57"/>
      <c r="M1397" s="59"/>
      <c r="N1397" s="57" t="e">
        <f t="shared" si="94"/>
        <v>#N/A</v>
      </c>
    </row>
    <row r="1398" spans="1:15" x14ac:dyDescent="0.2">
      <c r="A1398" s="52">
        <f t="shared" si="95"/>
        <v>0</v>
      </c>
      <c r="B1398" s="52">
        <f t="shared" si="96"/>
        <v>0</v>
      </c>
      <c r="C1398" s="57">
        <f t="shared" si="97"/>
        <v>0</v>
      </c>
      <c r="D1398" s="57"/>
      <c r="E1398" s="57"/>
      <c r="F1398" s="57"/>
      <c r="G1398" s="58"/>
      <c r="H1398" s="58"/>
      <c r="I1398" s="58"/>
      <c r="J1398" s="58"/>
      <c r="K1398" s="57"/>
      <c r="L1398" s="57"/>
      <c r="M1398" s="59"/>
      <c r="N1398" s="57" t="e">
        <f t="shared" si="94"/>
        <v>#N/A</v>
      </c>
      <c r="O1398" s="57"/>
    </row>
    <row r="1399" spans="1:15" x14ac:dyDescent="0.2">
      <c r="A1399" s="52">
        <f t="shared" si="95"/>
        <v>0</v>
      </c>
      <c r="B1399" s="52">
        <f t="shared" si="96"/>
        <v>0</v>
      </c>
      <c r="C1399" s="57">
        <f t="shared" si="97"/>
        <v>0</v>
      </c>
      <c r="D1399" s="57"/>
      <c r="E1399" s="57"/>
      <c r="F1399" s="57"/>
      <c r="G1399" s="58"/>
      <c r="H1399" s="58"/>
      <c r="I1399" s="58"/>
      <c r="J1399" s="58"/>
      <c r="K1399" s="57"/>
      <c r="L1399" s="57"/>
      <c r="M1399" s="59"/>
      <c r="N1399" s="57" t="e">
        <f t="shared" si="94"/>
        <v>#N/A</v>
      </c>
    </row>
    <row r="1400" spans="1:15" x14ac:dyDescent="0.2">
      <c r="A1400" s="52">
        <f t="shared" si="95"/>
        <v>0</v>
      </c>
      <c r="B1400" s="52">
        <f t="shared" si="96"/>
        <v>0</v>
      </c>
      <c r="C1400" s="57">
        <f t="shared" si="97"/>
        <v>0</v>
      </c>
      <c r="D1400" s="57"/>
      <c r="E1400" s="57"/>
      <c r="F1400" s="57"/>
      <c r="G1400" s="58"/>
      <c r="H1400" s="58"/>
      <c r="I1400" s="58"/>
      <c r="J1400" s="58"/>
      <c r="K1400" s="57"/>
      <c r="L1400" s="57"/>
      <c r="M1400" s="59"/>
      <c r="N1400" s="57" t="e">
        <f t="shared" si="94"/>
        <v>#N/A</v>
      </c>
      <c r="O1400" s="57"/>
    </row>
    <row r="1401" spans="1:15" x14ac:dyDescent="0.2">
      <c r="A1401" s="52">
        <f t="shared" si="95"/>
        <v>0</v>
      </c>
      <c r="B1401" s="52">
        <f t="shared" si="96"/>
        <v>0</v>
      </c>
      <c r="C1401" s="57">
        <f t="shared" si="97"/>
        <v>0</v>
      </c>
      <c r="D1401" s="57"/>
      <c r="E1401" s="57"/>
      <c r="F1401" s="57"/>
      <c r="G1401" s="58"/>
      <c r="H1401" s="58"/>
      <c r="I1401" s="58"/>
      <c r="J1401" s="58"/>
      <c r="K1401" s="57"/>
      <c r="L1401" s="57"/>
      <c r="M1401" s="59"/>
      <c r="N1401" s="57" t="e">
        <f t="shared" si="94"/>
        <v>#N/A</v>
      </c>
    </row>
    <row r="1402" spans="1:15" x14ac:dyDescent="0.2">
      <c r="A1402" s="52">
        <f t="shared" si="95"/>
        <v>0</v>
      </c>
      <c r="B1402" s="52">
        <f t="shared" si="96"/>
        <v>0</v>
      </c>
      <c r="C1402" s="57">
        <f t="shared" si="97"/>
        <v>0</v>
      </c>
      <c r="D1402" s="57"/>
      <c r="E1402" s="57"/>
      <c r="F1402" s="57"/>
      <c r="G1402" s="58"/>
      <c r="H1402" s="58"/>
      <c r="I1402" s="58"/>
      <c r="J1402" s="58"/>
      <c r="K1402" s="57"/>
      <c r="L1402" s="57"/>
      <c r="M1402" s="59"/>
      <c r="N1402" s="57" t="e">
        <f t="shared" si="94"/>
        <v>#N/A</v>
      </c>
    </row>
    <row r="1403" spans="1:15" x14ac:dyDescent="0.2">
      <c r="A1403" s="52">
        <f t="shared" si="95"/>
        <v>0</v>
      </c>
      <c r="B1403" s="52">
        <f t="shared" si="96"/>
        <v>0</v>
      </c>
      <c r="C1403" s="57">
        <f t="shared" si="97"/>
        <v>0</v>
      </c>
      <c r="D1403" s="57"/>
      <c r="E1403" s="57"/>
      <c r="F1403" s="57"/>
      <c r="G1403" s="58"/>
      <c r="H1403" s="58"/>
      <c r="I1403" s="58"/>
      <c r="J1403" s="58"/>
      <c r="K1403" s="57"/>
      <c r="L1403" s="57"/>
      <c r="M1403" s="59"/>
      <c r="N1403" s="57" t="e">
        <f t="shared" si="94"/>
        <v>#N/A</v>
      </c>
    </row>
    <row r="1404" spans="1:15" x14ac:dyDescent="0.2">
      <c r="A1404" s="52">
        <f t="shared" si="95"/>
        <v>0</v>
      </c>
      <c r="B1404" s="52">
        <f t="shared" si="96"/>
        <v>0</v>
      </c>
      <c r="C1404" s="57">
        <f t="shared" si="97"/>
        <v>0</v>
      </c>
      <c r="D1404" s="57"/>
      <c r="E1404" s="57"/>
      <c r="F1404" s="57"/>
      <c r="G1404" s="58"/>
      <c r="H1404" s="58"/>
      <c r="I1404" s="58"/>
      <c r="J1404" s="58"/>
      <c r="K1404" s="57"/>
      <c r="L1404" s="57"/>
      <c r="M1404" s="59"/>
      <c r="N1404" s="57" t="e">
        <f t="shared" si="94"/>
        <v>#N/A</v>
      </c>
    </row>
    <row r="1405" spans="1:15" x14ac:dyDescent="0.2">
      <c r="A1405" s="52">
        <f t="shared" si="95"/>
        <v>0</v>
      </c>
      <c r="B1405" s="52">
        <f t="shared" si="96"/>
        <v>0</v>
      </c>
      <c r="C1405" s="57">
        <f t="shared" si="97"/>
        <v>0</v>
      </c>
      <c r="D1405" s="57"/>
      <c r="E1405" s="57"/>
      <c r="F1405" s="57"/>
      <c r="G1405" s="58"/>
      <c r="H1405" s="58"/>
      <c r="I1405" s="58"/>
      <c r="J1405" s="58"/>
      <c r="K1405" s="57"/>
      <c r="L1405" s="57"/>
      <c r="M1405" s="59"/>
      <c r="N1405" s="57" t="e">
        <f t="shared" si="94"/>
        <v>#N/A</v>
      </c>
      <c r="O1405" s="57"/>
    </row>
    <row r="1406" spans="1:15" x14ac:dyDescent="0.2">
      <c r="A1406" s="52">
        <f t="shared" si="95"/>
        <v>0</v>
      </c>
      <c r="B1406" s="52">
        <f t="shared" si="96"/>
        <v>0</v>
      </c>
      <c r="C1406" s="57">
        <f t="shared" si="97"/>
        <v>0</v>
      </c>
      <c r="D1406" s="57"/>
      <c r="E1406" s="57"/>
      <c r="F1406" s="57"/>
      <c r="G1406" s="58"/>
      <c r="H1406" s="58"/>
      <c r="I1406" s="58"/>
      <c r="J1406" s="58"/>
      <c r="K1406" s="57"/>
      <c r="L1406" s="57"/>
      <c r="M1406" s="59"/>
      <c r="N1406" s="57" t="e">
        <f t="shared" si="94"/>
        <v>#N/A</v>
      </c>
      <c r="O1406" s="57"/>
    </row>
    <row r="1407" spans="1:15" x14ac:dyDescent="0.2">
      <c r="A1407" s="52">
        <f t="shared" si="95"/>
        <v>0</v>
      </c>
      <c r="B1407" s="52">
        <f t="shared" si="96"/>
        <v>0</v>
      </c>
      <c r="C1407" s="57">
        <f t="shared" si="97"/>
        <v>0</v>
      </c>
      <c r="D1407" s="57"/>
      <c r="E1407" s="57"/>
      <c r="F1407" s="57"/>
      <c r="G1407" s="58"/>
      <c r="H1407" s="58"/>
      <c r="I1407" s="58"/>
      <c r="J1407" s="58"/>
      <c r="K1407" s="57"/>
      <c r="L1407" s="57"/>
      <c r="M1407" s="59"/>
      <c r="N1407" s="57" t="e">
        <f t="shared" si="94"/>
        <v>#N/A</v>
      </c>
      <c r="O1407" s="57"/>
    </row>
    <row r="1408" spans="1:15" x14ac:dyDescent="0.2">
      <c r="A1408" s="52">
        <f t="shared" si="95"/>
        <v>0</v>
      </c>
      <c r="B1408" s="52">
        <f t="shared" si="96"/>
        <v>0</v>
      </c>
      <c r="C1408" s="57">
        <f t="shared" si="97"/>
        <v>0</v>
      </c>
      <c r="D1408" s="57"/>
      <c r="E1408" s="57"/>
      <c r="F1408" s="57"/>
      <c r="G1408" s="58"/>
      <c r="H1408" s="58"/>
      <c r="I1408" s="58"/>
      <c r="J1408" s="58"/>
      <c r="K1408" s="57"/>
      <c r="L1408" s="57"/>
      <c r="M1408" s="59"/>
      <c r="N1408" s="57" t="e">
        <f t="shared" si="94"/>
        <v>#N/A</v>
      </c>
      <c r="O1408" s="57"/>
    </row>
    <row r="1409" spans="1:15" x14ac:dyDescent="0.2">
      <c r="A1409" s="52">
        <f t="shared" si="95"/>
        <v>0</v>
      </c>
      <c r="B1409" s="52">
        <f t="shared" si="96"/>
        <v>0</v>
      </c>
      <c r="C1409" s="57">
        <f t="shared" si="97"/>
        <v>0</v>
      </c>
      <c r="D1409" s="57"/>
      <c r="E1409" s="57"/>
      <c r="F1409" s="57"/>
      <c r="G1409" s="58"/>
      <c r="H1409" s="58"/>
      <c r="I1409" s="58"/>
      <c r="J1409" s="58"/>
      <c r="K1409" s="57"/>
      <c r="L1409" s="57"/>
      <c r="M1409" s="59"/>
      <c r="N1409" s="57" t="e">
        <f t="shared" si="94"/>
        <v>#N/A</v>
      </c>
      <c r="O1409" s="57"/>
    </row>
    <row r="1410" spans="1:15" x14ac:dyDescent="0.2">
      <c r="A1410" s="52">
        <f t="shared" si="95"/>
        <v>0</v>
      </c>
      <c r="B1410" s="52">
        <f t="shared" si="96"/>
        <v>0</v>
      </c>
      <c r="C1410" s="57">
        <f t="shared" si="97"/>
        <v>0</v>
      </c>
      <c r="D1410" s="57"/>
      <c r="E1410" s="57"/>
      <c r="F1410" s="57"/>
      <c r="G1410" s="58"/>
      <c r="H1410" s="58"/>
      <c r="I1410" s="58"/>
      <c r="J1410" s="58"/>
      <c r="K1410" s="57"/>
      <c r="L1410" s="57"/>
      <c r="M1410" s="59"/>
      <c r="N1410" s="57" t="e">
        <f t="shared" ref="N1410:N1473" si="98">VLOOKUP(B1410*100+C1410,学校,2,0)</f>
        <v>#N/A</v>
      </c>
      <c r="O1410" s="57"/>
    </row>
    <row r="1411" spans="1:15" x14ac:dyDescent="0.2">
      <c r="A1411" s="52">
        <f t="shared" si="95"/>
        <v>0</v>
      </c>
      <c r="B1411" s="52">
        <f t="shared" si="96"/>
        <v>0</v>
      </c>
      <c r="C1411" s="57">
        <f t="shared" si="97"/>
        <v>0</v>
      </c>
      <c r="D1411" s="57"/>
      <c r="E1411" s="57"/>
      <c r="F1411" s="57"/>
      <c r="G1411" s="58"/>
      <c r="H1411" s="58"/>
      <c r="I1411" s="58"/>
      <c r="J1411" s="58"/>
      <c r="K1411" s="57"/>
      <c r="L1411" s="57"/>
      <c r="M1411" s="59"/>
      <c r="N1411" s="57" t="e">
        <f t="shared" si="98"/>
        <v>#N/A</v>
      </c>
      <c r="O1411" s="57"/>
    </row>
    <row r="1412" spans="1:15" x14ac:dyDescent="0.2">
      <c r="A1412" s="52">
        <f t="shared" si="95"/>
        <v>0</v>
      </c>
      <c r="B1412" s="52">
        <f t="shared" si="96"/>
        <v>0</v>
      </c>
      <c r="C1412" s="57">
        <f t="shared" si="97"/>
        <v>0</v>
      </c>
      <c r="D1412" s="57"/>
      <c r="E1412" s="57"/>
      <c r="F1412" s="57"/>
      <c r="G1412" s="58"/>
      <c r="H1412" s="58"/>
      <c r="I1412" s="58"/>
      <c r="J1412" s="58"/>
      <c r="K1412" s="57"/>
      <c r="L1412" s="57"/>
      <c r="M1412" s="59"/>
      <c r="N1412" s="57" t="e">
        <f t="shared" si="98"/>
        <v>#N/A</v>
      </c>
      <c r="O1412" s="57"/>
    </row>
    <row r="1413" spans="1:15" x14ac:dyDescent="0.2">
      <c r="A1413" s="52">
        <f t="shared" si="95"/>
        <v>0</v>
      </c>
      <c r="B1413" s="52">
        <f t="shared" si="96"/>
        <v>0</v>
      </c>
      <c r="C1413" s="57">
        <f t="shared" si="97"/>
        <v>0</v>
      </c>
      <c r="D1413" s="57"/>
      <c r="E1413" s="57"/>
      <c r="F1413" s="57"/>
      <c r="G1413" s="58"/>
      <c r="H1413" s="58"/>
      <c r="I1413" s="58"/>
      <c r="J1413" s="58"/>
      <c r="K1413" s="57"/>
      <c r="L1413" s="57"/>
      <c r="M1413" s="59"/>
      <c r="N1413" s="57" t="e">
        <f t="shared" si="98"/>
        <v>#N/A</v>
      </c>
      <c r="O1413" s="57"/>
    </row>
    <row r="1414" spans="1:15" x14ac:dyDescent="0.2">
      <c r="A1414" s="52">
        <f t="shared" si="95"/>
        <v>0</v>
      </c>
      <c r="B1414" s="52">
        <f t="shared" si="96"/>
        <v>0</v>
      </c>
      <c r="C1414" s="57">
        <f t="shared" si="97"/>
        <v>0</v>
      </c>
      <c r="D1414" s="57"/>
      <c r="E1414" s="57"/>
      <c r="F1414" s="57"/>
      <c r="G1414" s="58"/>
      <c r="H1414" s="58"/>
      <c r="I1414" s="58"/>
      <c r="J1414" s="58"/>
      <c r="K1414" s="57"/>
      <c r="L1414" s="57"/>
      <c r="M1414" s="59"/>
      <c r="N1414" s="57" t="e">
        <f t="shared" si="98"/>
        <v>#N/A</v>
      </c>
    </row>
    <row r="1415" spans="1:15" x14ac:dyDescent="0.2">
      <c r="A1415" s="52">
        <f t="shared" si="95"/>
        <v>0</v>
      </c>
      <c r="B1415" s="52">
        <f t="shared" si="96"/>
        <v>0</v>
      </c>
      <c r="C1415" s="57">
        <f t="shared" si="97"/>
        <v>0</v>
      </c>
      <c r="D1415" s="57"/>
      <c r="E1415" s="57"/>
      <c r="F1415" s="57"/>
      <c r="G1415" s="58"/>
      <c r="H1415" s="58"/>
      <c r="I1415" s="58"/>
      <c r="J1415" s="58"/>
      <c r="K1415" s="57"/>
      <c r="L1415" s="57"/>
      <c r="M1415" s="59"/>
      <c r="N1415" s="57" t="e">
        <f t="shared" si="98"/>
        <v>#N/A</v>
      </c>
      <c r="O1415" s="57"/>
    </row>
    <row r="1416" spans="1:15" x14ac:dyDescent="0.2">
      <c r="A1416" s="52">
        <f t="shared" si="95"/>
        <v>0</v>
      </c>
      <c r="B1416" s="52">
        <f t="shared" si="96"/>
        <v>0</v>
      </c>
      <c r="C1416" s="57">
        <f t="shared" si="97"/>
        <v>0</v>
      </c>
      <c r="D1416" s="57"/>
      <c r="E1416" s="57"/>
      <c r="F1416" s="57"/>
      <c r="G1416" s="58"/>
      <c r="H1416" s="58"/>
      <c r="I1416" s="58"/>
      <c r="J1416" s="58"/>
      <c r="K1416" s="57"/>
      <c r="L1416" s="57"/>
      <c r="M1416" s="59"/>
      <c r="N1416" s="57" t="e">
        <f t="shared" si="98"/>
        <v>#N/A</v>
      </c>
      <c r="O1416" s="57"/>
    </row>
    <row r="1417" spans="1:15" x14ac:dyDescent="0.2">
      <c r="A1417" s="52">
        <f t="shared" si="95"/>
        <v>0</v>
      </c>
      <c r="B1417" s="52">
        <f t="shared" si="96"/>
        <v>0</v>
      </c>
      <c r="C1417" s="57">
        <f t="shared" si="97"/>
        <v>0</v>
      </c>
      <c r="D1417" s="57"/>
      <c r="E1417" s="57"/>
      <c r="F1417" s="57"/>
      <c r="G1417" s="58"/>
      <c r="H1417" s="58"/>
      <c r="I1417" s="58"/>
      <c r="J1417" s="58"/>
      <c r="K1417" s="57"/>
      <c r="L1417" s="57"/>
      <c r="M1417" s="59"/>
      <c r="N1417" s="57" t="e">
        <f t="shared" si="98"/>
        <v>#N/A</v>
      </c>
      <c r="O1417" s="57"/>
    </row>
    <row r="1418" spans="1:15" x14ac:dyDescent="0.2">
      <c r="A1418" s="52">
        <f t="shared" si="95"/>
        <v>0</v>
      </c>
      <c r="B1418" s="52">
        <f t="shared" si="96"/>
        <v>0</v>
      </c>
      <c r="C1418" s="57">
        <f t="shared" si="97"/>
        <v>0</v>
      </c>
      <c r="D1418" s="57"/>
      <c r="E1418" s="57"/>
      <c r="F1418" s="57"/>
      <c r="G1418" s="58"/>
      <c r="H1418" s="58"/>
      <c r="I1418" s="58"/>
      <c r="J1418" s="58"/>
      <c r="K1418" s="57"/>
      <c r="L1418" s="57"/>
      <c r="M1418" s="59"/>
      <c r="N1418" s="57" t="e">
        <f t="shared" si="98"/>
        <v>#N/A</v>
      </c>
      <c r="O1418" s="57"/>
    </row>
    <row r="1419" spans="1:15" x14ac:dyDescent="0.2">
      <c r="A1419" s="52">
        <f t="shared" si="95"/>
        <v>0</v>
      </c>
      <c r="B1419" s="52">
        <f t="shared" si="96"/>
        <v>0</v>
      </c>
      <c r="C1419" s="57">
        <f t="shared" si="97"/>
        <v>0</v>
      </c>
      <c r="D1419" s="57"/>
      <c r="E1419" s="57"/>
      <c r="F1419" s="57"/>
      <c r="G1419" s="58"/>
      <c r="H1419" s="58"/>
      <c r="I1419" s="58"/>
      <c r="J1419" s="58"/>
      <c r="K1419" s="57"/>
      <c r="L1419" s="57"/>
      <c r="M1419" s="59"/>
      <c r="N1419" s="57" t="e">
        <f t="shared" si="98"/>
        <v>#N/A</v>
      </c>
      <c r="O1419" s="57"/>
    </row>
    <row r="1420" spans="1:15" x14ac:dyDescent="0.2">
      <c r="A1420" s="52">
        <f t="shared" si="95"/>
        <v>0</v>
      </c>
      <c r="B1420" s="52">
        <f t="shared" si="96"/>
        <v>0</v>
      </c>
      <c r="C1420" s="57">
        <f t="shared" si="97"/>
        <v>0</v>
      </c>
      <c r="D1420" s="57"/>
      <c r="E1420" s="57"/>
      <c r="F1420" s="57"/>
      <c r="G1420" s="58"/>
      <c r="H1420" s="58"/>
      <c r="I1420" s="58"/>
      <c r="J1420" s="58"/>
      <c r="K1420" s="57"/>
      <c r="L1420" s="57"/>
      <c r="M1420" s="59"/>
      <c r="N1420" s="57" t="e">
        <f t="shared" si="98"/>
        <v>#N/A</v>
      </c>
      <c r="O1420" s="57"/>
    </row>
    <row r="1421" spans="1:15" x14ac:dyDescent="0.2">
      <c r="A1421" s="52">
        <f t="shared" si="95"/>
        <v>0</v>
      </c>
      <c r="B1421" s="52">
        <f t="shared" si="96"/>
        <v>0</v>
      </c>
      <c r="C1421" s="57">
        <f t="shared" si="97"/>
        <v>0</v>
      </c>
      <c r="D1421" s="57"/>
      <c r="E1421" s="57"/>
      <c r="F1421" s="57"/>
      <c r="G1421" s="58"/>
      <c r="H1421" s="58"/>
      <c r="I1421" s="58"/>
      <c r="J1421" s="58"/>
      <c r="K1421" s="57"/>
      <c r="L1421" s="57"/>
      <c r="M1421" s="59"/>
      <c r="N1421" s="57" t="e">
        <f t="shared" si="98"/>
        <v>#N/A</v>
      </c>
      <c r="O1421" s="57"/>
    </row>
    <row r="1422" spans="1:15" x14ac:dyDescent="0.2">
      <c r="A1422" s="52">
        <f t="shared" si="95"/>
        <v>0</v>
      </c>
      <c r="B1422" s="52">
        <f t="shared" si="96"/>
        <v>0</v>
      </c>
      <c r="C1422" s="57">
        <f t="shared" si="97"/>
        <v>0</v>
      </c>
      <c r="D1422" s="57"/>
      <c r="E1422" s="57"/>
      <c r="F1422" s="57"/>
      <c r="G1422" s="58"/>
      <c r="H1422" s="58"/>
      <c r="I1422" s="58"/>
      <c r="J1422" s="58"/>
      <c r="K1422" s="57"/>
      <c r="L1422" s="57"/>
      <c r="M1422" s="59"/>
      <c r="N1422" s="57" t="e">
        <f t="shared" si="98"/>
        <v>#N/A</v>
      </c>
      <c r="O1422" s="57"/>
    </row>
    <row r="1423" spans="1:15" x14ac:dyDescent="0.2">
      <c r="A1423" s="52">
        <f t="shared" si="95"/>
        <v>0</v>
      </c>
      <c r="B1423" s="52">
        <f t="shared" si="96"/>
        <v>0</v>
      </c>
      <c r="C1423" s="57">
        <f t="shared" si="97"/>
        <v>0</v>
      </c>
      <c r="D1423" s="57"/>
      <c r="E1423" s="57"/>
      <c r="F1423" s="57"/>
      <c r="G1423" s="58"/>
      <c r="H1423" s="58"/>
      <c r="I1423" s="58"/>
      <c r="J1423" s="58"/>
      <c r="K1423" s="57"/>
      <c r="L1423" s="57"/>
      <c r="M1423" s="59"/>
      <c r="N1423" s="57" t="e">
        <f t="shared" si="98"/>
        <v>#N/A</v>
      </c>
      <c r="O1423" s="57"/>
    </row>
    <row r="1424" spans="1:15" x14ac:dyDescent="0.2">
      <c r="A1424" s="52">
        <f t="shared" si="95"/>
        <v>0</v>
      </c>
      <c r="B1424" s="52">
        <f t="shared" si="96"/>
        <v>0</v>
      </c>
      <c r="C1424" s="57">
        <f t="shared" si="97"/>
        <v>0</v>
      </c>
      <c r="D1424" s="57"/>
      <c r="E1424" s="57"/>
      <c r="F1424" s="57"/>
      <c r="G1424" s="58"/>
      <c r="H1424" s="58"/>
      <c r="I1424" s="58"/>
      <c r="J1424" s="58"/>
      <c r="K1424" s="57"/>
      <c r="L1424" s="57"/>
      <c r="M1424" s="59"/>
      <c r="N1424" s="57" t="e">
        <f t="shared" si="98"/>
        <v>#N/A</v>
      </c>
      <c r="O1424" s="57"/>
    </row>
    <row r="1425" spans="1:15" x14ac:dyDescent="0.2">
      <c r="A1425" s="52">
        <f t="shared" si="95"/>
        <v>0</v>
      </c>
      <c r="B1425" s="52">
        <f t="shared" si="96"/>
        <v>0</v>
      </c>
      <c r="C1425" s="57">
        <f t="shared" si="97"/>
        <v>0</v>
      </c>
      <c r="D1425" s="57"/>
      <c r="E1425" s="57"/>
      <c r="F1425" s="57"/>
      <c r="G1425" s="58"/>
      <c r="H1425" s="58"/>
      <c r="I1425" s="58"/>
      <c r="J1425" s="58"/>
      <c r="K1425" s="57"/>
      <c r="L1425" s="57"/>
      <c r="M1425" s="59"/>
      <c r="N1425" s="57" t="e">
        <f t="shared" si="98"/>
        <v>#N/A</v>
      </c>
      <c r="O1425" s="57"/>
    </row>
    <row r="1426" spans="1:15" x14ac:dyDescent="0.2">
      <c r="A1426" s="52">
        <f t="shared" si="95"/>
        <v>0</v>
      </c>
      <c r="B1426" s="52">
        <f t="shared" si="96"/>
        <v>0</v>
      </c>
      <c r="C1426" s="57">
        <f t="shared" si="97"/>
        <v>0</v>
      </c>
      <c r="D1426" s="57"/>
      <c r="E1426" s="57"/>
      <c r="F1426" s="57"/>
      <c r="G1426" s="58"/>
      <c r="H1426" s="58"/>
      <c r="I1426" s="58"/>
      <c r="J1426" s="58"/>
      <c r="K1426" s="57"/>
      <c r="L1426" s="57"/>
      <c r="M1426" s="59"/>
      <c r="N1426" s="57" t="e">
        <f t="shared" si="98"/>
        <v>#N/A</v>
      </c>
      <c r="O1426" s="57"/>
    </row>
    <row r="1427" spans="1:15" x14ac:dyDescent="0.2">
      <c r="A1427" s="52">
        <f t="shared" si="95"/>
        <v>0</v>
      </c>
      <c r="B1427" s="52">
        <f t="shared" si="96"/>
        <v>0</v>
      </c>
      <c r="C1427" s="57">
        <f t="shared" si="97"/>
        <v>0</v>
      </c>
      <c r="D1427" s="57"/>
      <c r="E1427" s="57"/>
      <c r="F1427" s="57"/>
      <c r="G1427" s="58"/>
      <c r="H1427" s="58"/>
      <c r="I1427" s="58"/>
      <c r="J1427" s="58"/>
      <c r="K1427" s="57"/>
      <c r="L1427" s="57"/>
      <c r="M1427" s="59"/>
      <c r="N1427" s="57" t="e">
        <f t="shared" si="98"/>
        <v>#N/A</v>
      </c>
    </row>
    <row r="1428" spans="1:15" x14ac:dyDescent="0.2">
      <c r="A1428" s="52">
        <f t="shared" si="95"/>
        <v>0</v>
      </c>
      <c r="B1428" s="52">
        <f t="shared" si="96"/>
        <v>0</v>
      </c>
      <c r="C1428" s="57">
        <f t="shared" si="97"/>
        <v>0</v>
      </c>
      <c r="D1428" s="57"/>
      <c r="E1428" s="57"/>
      <c r="F1428" s="57"/>
      <c r="G1428" s="58"/>
      <c r="H1428" s="58"/>
      <c r="I1428" s="58"/>
      <c r="J1428" s="58"/>
      <c r="K1428" s="57"/>
      <c r="L1428" s="57"/>
      <c r="M1428" s="59"/>
      <c r="N1428" s="57" t="e">
        <f t="shared" si="98"/>
        <v>#N/A</v>
      </c>
      <c r="O1428" s="57"/>
    </row>
    <row r="1429" spans="1:15" x14ac:dyDescent="0.2">
      <c r="A1429" s="52">
        <f t="shared" si="95"/>
        <v>0</v>
      </c>
      <c r="B1429" s="52">
        <f t="shared" si="96"/>
        <v>0</v>
      </c>
      <c r="C1429" s="57">
        <f t="shared" si="97"/>
        <v>0</v>
      </c>
      <c r="D1429" s="57"/>
      <c r="E1429" s="57"/>
      <c r="F1429" s="57"/>
      <c r="G1429" s="58"/>
      <c r="H1429" s="58"/>
      <c r="I1429" s="58"/>
      <c r="J1429" s="58"/>
      <c r="K1429" s="57"/>
      <c r="L1429" s="57"/>
      <c r="M1429" s="59"/>
      <c r="N1429" s="57" t="e">
        <f t="shared" si="98"/>
        <v>#N/A</v>
      </c>
    </row>
    <row r="1430" spans="1:15" x14ac:dyDescent="0.2">
      <c r="A1430" s="52">
        <f t="shared" si="95"/>
        <v>0</v>
      </c>
      <c r="B1430" s="52">
        <f t="shared" si="96"/>
        <v>0</v>
      </c>
      <c r="C1430" s="57">
        <f t="shared" si="97"/>
        <v>0</v>
      </c>
      <c r="D1430" s="57"/>
      <c r="E1430" s="57"/>
      <c r="F1430" s="57"/>
      <c r="G1430" s="58"/>
      <c r="H1430" s="58"/>
      <c r="I1430" s="58"/>
      <c r="J1430" s="58"/>
      <c r="K1430" s="57"/>
      <c r="L1430" s="57"/>
      <c r="M1430" s="59"/>
      <c r="N1430" s="57" t="e">
        <f t="shared" si="98"/>
        <v>#N/A</v>
      </c>
    </row>
    <row r="1431" spans="1:15" x14ac:dyDescent="0.2">
      <c r="A1431" s="52">
        <f t="shared" si="95"/>
        <v>0</v>
      </c>
      <c r="B1431" s="52">
        <f t="shared" si="96"/>
        <v>0</v>
      </c>
      <c r="C1431" s="57">
        <f t="shared" si="97"/>
        <v>0</v>
      </c>
      <c r="D1431" s="57"/>
      <c r="E1431" s="57"/>
      <c r="F1431" s="57"/>
      <c r="G1431" s="58"/>
      <c r="H1431" s="58"/>
      <c r="I1431" s="58"/>
      <c r="J1431" s="58"/>
      <c r="K1431" s="57"/>
      <c r="L1431" s="57"/>
      <c r="M1431" s="59"/>
      <c r="N1431" s="57" t="e">
        <f t="shared" si="98"/>
        <v>#N/A</v>
      </c>
      <c r="O1431" s="57"/>
    </row>
    <row r="1432" spans="1:15" x14ac:dyDescent="0.2">
      <c r="A1432" s="52">
        <f t="shared" si="95"/>
        <v>0</v>
      </c>
      <c r="B1432" s="52">
        <f t="shared" si="96"/>
        <v>0</v>
      </c>
      <c r="C1432" s="57">
        <f t="shared" si="97"/>
        <v>0</v>
      </c>
      <c r="D1432" s="57"/>
      <c r="E1432" s="57"/>
      <c r="F1432" s="57"/>
      <c r="G1432" s="58"/>
      <c r="H1432" s="58"/>
      <c r="I1432" s="58"/>
      <c r="J1432" s="58"/>
      <c r="K1432" s="57"/>
      <c r="L1432" s="57"/>
      <c r="M1432" s="59"/>
      <c r="N1432" s="57" t="e">
        <f t="shared" si="98"/>
        <v>#N/A</v>
      </c>
      <c r="O1432" s="57"/>
    </row>
    <row r="1433" spans="1:15" x14ac:dyDescent="0.2">
      <c r="A1433" s="52">
        <f t="shared" si="95"/>
        <v>0</v>
      </c>
      <c r="B1433" s="52">
        <f t="shared" si="96"/>
        <v>0</v>
      </c>
      <c r="C1433" s="57">
        <f t="shared" si="97"/>
        <v>0</v>
      </c>
      <c r="N1433" s="57" t="e">
        <f t="shared" si="98"/>
        <v>#N/A</v>
      </c>
      <c r="O1433" s="57"/>
    </row>
    <row r="1434" spans="1:15" x14ac:dyDescent="0.2">
      <c r="A1434" s="52">
        <f t="shared" si="95"/>
        <v>0</v>
      </c>
      <c r="B1434" s="52">
        <f t="shared" si="96"/>
        <v>0</v>
      </c>
      <c r="C1434" s="57">
        <f t="shared" si="97"/>
        <v>0</v>
      </c>
      <c r="D1434" s="57"/>
      <c r="E1434" s="57"/>
      <c r="F1434" s="57"/>
      <c r="G1434" s="58"/>
      <c r="H1434" s="58"/>
      <c r="I1434" s="58"/>
      <c r="J1434" s="58"/>
      <c r="K1434" s="57"/>
      <c r="L1434" s="57"/>
      <c r="M1434" s="59"/>
      <c r="N1434" s="57" t="e">
        <f t="shared" si="98"/>
        <v>#N/A</v>
      </c>
    </row>
    <row r="1435" spans="1:15" x14ac:dyDescent="0.2">
      <c r="A1435" s="52">
        <f t="shared" si="95"/>
        <v>0</v>
      </c>
      <c r="B1435" s="52">
        <f t="shared" si="96"/>
        <v>0</v>
      </c>
      <c r="C1435" s="57">
        <f t="shared" si="97"/>
        <v>0</v>
      </c>
      <c r="D1435" s="57"/>
      <c r="E1435" s="57"/>
      <c r="F1435" s="57"/>
      <c r="G1435" s="58"/>
      <c r="H1435" s="58"/>
      <c r="I1435" s="58"/>
      <c r="J1435" s="58"/>
      <c r="K1435" s="57"/>
      <c r="L1435" s="57"/>
      <c r="M1435" s="59"/>
      <c r="N1435" s="57" t="e">
        <f t="shared" si="98"/>
        <v>#N/A</v>
      </c>
    </row>
    <row r="1436" spans="1:15" x14ac:dyDescent="0.2">
      <c r="A1436" s="52">
        <f t="shared" si="95"/>
        <v>0</v>
      </c>
      <c r="B1436" s="52">
        <f t="shared" si="96"/>
        <v>0</v>
      </c>
      <c r="C1436" s="57">
        <f t="shared" si="97"/>
        <v>0</v>
      </c>
      <c r="D1436" s="57"/>
      <c r="E1436" s="57"/>
      <c r="F1436" s="57"/>
      <c r="G1436" s="58"/>
      <c r="H1436" s="58"/>
      <c r="I1436" s="58"/>
      <c r="J1436" s="58"/>
      <c r="K1436" s="57"/>
      <c r="L1436" s="57"/>
      <c r="M1436" s="59"/>
      <c r="N1436" s="57" t="e">
        <f t="shared" si="98"/>
        <v>#N/A</v>
      </c>
    </row>
    <row r="1437" spans="1:15" x14ac:dyDescent="0.2">
      <c r="A1437" s="52">
        <f t="shared" si="95"/>
        <v>0</v>
      </c>
      <c r="B1437" s="52">
        <f t="shared" si="96"/>
        <v>0</v>
      </c>
      <c r="C1437" s="57">
        <f t="shared" si="97"/>
        <v>0</v>
      </c>
      <c r="D1437" s="57"/>
      <c r="E1437" s="57"/>
      <c r="F1437" s="57"/>
      <c r="G1437" s="58"/>
      <c r="H1437" s="58"/>
      <c r="I1437" s="58"/>
      <c r="J1437" s="58"/>
      <c r="K1437" s="57"/>
      <c r="L1437" s="57"/>
      <c r="M1437" s="59"/>
      <c r="N1437" s="57" t="e">
        <f t="shared" si="98"/>
        <v>#N/A</v>
      </c>
    </row>
    <row r="1438" spans="1:15" x14ac:dyDescent="0.2">
      <c r="A1438" s="52">
        <f t="shared" si="95"/>
        <v>0</v>
      </c>
      <c r="B1438" s="52">
        <f t="shared" si="96"/>
        <v>0</v>
      </c>
      <c r="C1438" s="57">
        <f t="shared" si="97"/>
        <v>0</v>
      </c>
      <c r="D1438" s="57"/>
      <c r="E1438" s="57"/>
      <c r="F1438" s="57"/>
      <c r="G1438" s="58"/>
      <c r="H1438" s="58"/>
      <c r="I1438" s="58"/>
      <c r="J1438" s="58"/>
      <c r="K1438" s="57"/>
      <c r="L1438" s="57"/>
      <c r="M1438" s="59"/>
      <c r="N1438" s="57" t="e">
        <f t="shared" si="98"/>
        <v>#N/A</v>
      </c>
    </row>
    <row r="1439" spans="1:15" x14ac:dyDescent="0.2">
      <c r="A1439" s="52">
        <f t="shared" si="95"/>
        <v>0</v>
      </c>
      <c r="B1439" s="52">
        <f t="shared" si="96"/>
        <v>0</v>
      </c>
      <c r="C1439" s="57">
        <f t="shared" si="97"/>
        <v>0</v>
      </c>
      <c r="D1439" s="57"/>
      <c r="E1439" s="57"/>
      <c r="F1439" s="57"/>
      <c r="G1439" s="58"/>
      <c r="H1439" s="58"/>
      <c r="I1439" s="58"/>
      <c r="J1439" s="58"/>
      <c r="K1439" s="57"/>
      <c r="L1439" s="57"/>
      <c r="M1439" s="59"/>
      <c r="N1439" s="57" t="e">
        <f t="shared" si="98"/>
        <v>#N/A</v>
      </c>
    </row>
    <row r="1440" spans="1:15" x14ac:dyDescent="0.2">
      <c r="A1440" s="52">
        <f t="shared" si="95"/>
        <v>0</v>
      </c>
      <c r="B1440" s="52">
        <f t="shared" si="96"/>
        <v>0</v>
      </c>
      <c r="C1440" s="57">
        <f t="shared" si="97"/>
        <v>0</v>
      </c>
      <c r="D1440" s="57"/>
      <c r="E1440" s="57"/>
      <c r="F1440" s="57"/>
      <c r="G1440" s="58"/>
      <c r="H1440" s="58"/>
      <c r="I1440" s="58"/>
      <c r="J1440" s="58"/>
      <c r="K1440" s="57"/>
      <c r="L1440" s="57"/>
      <c r="M1440" s="59"/>
      <c r="N1440" s="57" t="e">
        <f t="shared" si="98"/>
        <v>#N/A</v>
      </c>
    </row>
    <row r="1441" spans="1:14" x14ac:dyDescent="0.2">
      <c r="A1441" s="52">
        <f t="shared" si="95"/>
        <v>0</v>
      </c>
      <c r="B1441" s="52">
        <f t="shared" si="96"/>
        <v>0</v>
      </c>
      <c r="C1441" s="57">
        <f t="shared" si="97"/>
        <v>0</v>
      </c>
      <c r="D1441" s="57"/>
      <c r="E1441" s="57"/>
      <c r="F1441" s="57"/>
      <c r="G1441" s="58"/>
      <c r="H1441" s="58"/>
      <c r="I1441" s="58"/>
      <c r="J1441" s="58"/>
      <c r="K1441" s="57"/>
      <c r="L1441" s="57"/>
      <c r="M1441" s="59"/>
      <c r="N1441" s="57" t="e">
        <f t="shared" si="98"/>
        <v>#N/A</v>
      </c>
    </row>
    <row r="1442" spans="1:14" x14ac:dyDescent="0.2">
      <c r="A1442" s="52">
        <f t="shared" si="95"/>
        <v>0</v>
      </c>
      <c r="B1442" s="52">
        <f t="shared" si="96"/>
        <v>0</v>
      </c>
      <c r="C1442" s="57">
        <f t="shared" si="97"/>
        <v>0</v>
      </c>
      <c r="D1442" s="57"/>
      <c r="E1442" s="57"/>
      <c r="F1442" s="57"/>
      <c r="G1442" s="58"/>
      <c r="H1442" s="58"/>
      <c r="I1442" s="58"/>
      <c r="J1442" s="58"/>
      <c r="K1442" s="57"/>
      <c r="L1442" s="57"/>
      <c r="M1442" s="59"/>
      <c r="N1442" s="57" t="e">
        <f t="shared" si="98"/>
        <v>#N/A</v>
      </c>
    </row>
    <row r="1443" spans="1:14" x14ac:dyDescent="0.2">
      <c r="A1443" s="52">
        <f t="shared" si="95"/>
        <v>0</v>
      </c>
      <c r="B1443" s="52">
        <f t="shared" si="96"/>
        <v>0</v>
      </c>
      <c r="C1443" s="57">
        <f t="shared" si="97"/>
        <v>0</v>
      </c>
      <c r="D1443" s="57"/>
      <c r="E1443" s="57"/>
      <c r="F1443" s="57"/>
      <c r="G1443" s="58"/>
      <c r="H1443" s="58"/>
      <c r="I1443" s="58"/>
      <c r="J1443" s="58"/>
      <c r="K1443" s="57"/>
      <c r="L1443" s="57"/>
      <c r="M1443" s="59"/>
      <c r="N1443" s="57" t="e">
        <f t="shared" si="98"/>
        <v>#N/A</v>
      </c>
    </row>
    <row r="1444" spans="1:14" x14ac:dyDescent="0.2">
      <c r="A1444" s="52">
        <f t="shared" si="95"/>
        <v>0</v>
      </c>
      <c r="B1444" s="52">
        <f t="shared" si="96"/>
        <v>0</v>
      </c>
      <c r="C1444" s="57">
        <f t="shared" si="97"/>
        <v>0</v>
      </c>
      <c r="D1444" s="57"/>
      <c r="E1444" s="57"/>
      <c r="F1444" s="57"/>
      <c r="G1444" s="58"/>
      <c r="H1444" s="58"/>
      <c r="I1444" s="58"/>
      <c r="J1444" s="58"/>
      <c r="K1444" s="57"/>
      <c r="L1444" s="57"/>
      <c r="M1444" s="59"/>
      <c r="N1444" s="57" t="e">
        <f t="shared" si="98"/>
        <v>#N/A</v>
      </c>
    </row>
    <row r="1445" spans="1:14" x14ac:dyDescent="0.2">
      <c r="A1445" s="52">
        <f t="shared" si="95"/>
        <v>0</v>
      </c>
      <c r="B1445" s="52">
        <f t="shared" si="96"/>
        <v>0</v>
      </c>
      <c r="C1445" s="57">
        <f t="shared" si="97"/>
        <v>0</v>
      </c>
      <c r="N1445" s="57" t="e">
        <f t="shared" si="98"/>
        <v>#N/A</v>
      </c>
    </row>
    <row r="1446" spans="1:14" x14ac:dyDescent="0.2">
      <c r="A1446" s="52">
        <f t="shared" si="95"/>
        <v>0</v>
      </c>
      <c r="B1446" s="52">
        <f t="shared" si="96"/>
        <v>0</v>
      </c>
      <c r="C1446" s="57">
        <f t="shared" si="97"/>
        <v>0</v>
      </c>
      <c r="N1446" s="57" t="e">
        <f t="shared" si="98"/>
        <v>#N/A</v>
      </c>
    </row>
    <row r="1447" spans="1:14" x14ac:dyDescent="0.2">
      <c r="A1447" s="52">
        <f t="shared" si="95"/>
        <v>0</v>
      </c>
      <c r="B1447" s="52">
        <f t="shared" si="96"/>
        <v>0</v>
      </c>
      <c r="C1447" s="57">
        <f t="shared" si="97"/>
        <v>0</v>
      </c>
      <c r="N1447" s="57" t="e">
        <f t="shared" si="98"/>
        <v>#N/A</v>
      </c>
    </row>
    <row r="1448" spans="1:14" x14ac:dyDescent="0.2">
      <c r="A1448" s="52">
        <f t="shared" si="95"/>
        <v>0</v>
      </c>
      <c r="B1448" s="52">
        <f t="shared" si="96"/>
        <v>0</v>
      </c>
      <c r="C1448" s="57">
        <f t="shared" si="97"/>
        <v>0</v>
      </c>
      <c r="N1448" s="57" t="e">
        <f t="shared" si="98"/>
        <v>#N/A</v>
      </c>
    </row>
    <row r="1449" spans="1:14" x14ac:dyDescent="0.2">
      <c r="A1449" s="52">
        <f t="shared" si="95"/>
        <v>0</v>
      </c>
      <c r="B1449" s="52">
        <f t="shared" si="96"/>
        <v>0</v>
      </c>
      <c r="C1449" s="57">
        <f t="shared" si="97"/>
        <v>0</v>
      </c>
      <c r="N1449" s="57" t="e">
        <f t="shared" si="98"/>
        <v>#N/A</v>
      </c>
    </row>
    <row r="1450" spans="1:14" x14ac:dyDescent="0.2">
      <c r="A1450" s="52">
        <f t="shared" si="95"/>
        <v>0</v>
      </c>
      <c r="B1450" s="52">
        <f t="shared" si="96"/>
        <v>0</v>
      </c>
      <c r="C1450" s="57">
        <f t="shared" si="97"/>
        <v>0</v>
      </c>
      <c r="N1450" s="57" t="e">
        <f t="shared" si="98"/>
        <v>#N/A</v>
      </c>
    </row>
    <row r="1451" spans="1:14" x14ac:dyDescent="0.2">
      <c r="A1451" s="52">
        <f t="shared" si="95"/>
        <v>0</v>
      </c>
      <c r="B1451" s="52">
        <f t="shared" si="96"/>
        <v>0</v>
      </c>
      <c r="C1451" s="57">
        <f t="shared" si="97"/>
        <v>0</v>
      </c>
      <c r="N1451" s="57" t="e">
        <f t="shared" si="98"/>
        <v>#N/A</v>
      </c>
    </row>
    <row r="1452" spans="1:14" x14ac:dyDescent="0.2">
      <c r="A1452" s="52">
        <f t="shared" si="95"/>
        <v>0</v>
      </c>
      <c r="B1452" s="52">
        <f t="shared" si="96"/>
        <v>0</v>
      </c>
      <c r="C1452" s="57">
        <f t="shared" si="97"/>
        <v>0</v>
      </c>
      <c r="N1452" s="57" t="e">
        <f t="shared" si="98"/>
        <v>#N/A</v>
      </c>
    </row>
    <row r="1453" spans="1:14" x14ac:dyDescent="0.2">
      <c r="A1453" s="52">
        <f t="shared" si="95"/>
        <v>0</v>
      </c>
      <c r="B1453" s="52">
        <f t="shared" si="96"/>
        <v>0</v>
      </c>
      <c r="C1453" s="57">
        <f t="shared" si="97"/>
        <v>0</v>
      </c>
      <c r="N1453" s="57" t="e">
        <f t="shared" si="98"/>
        <v>#N/A</v>
      </c>
    </row>
    <row r="1454" spans="1:14" x14ac:dyDescent="0.2">
      <c r="A1454" s="52">
        <f t="shared" si="95"/>
        <v>0</v>
      </c>
      <c r="B1454" s="52">
        <f t="shared" si="96"/>
        <v>0</v>
      </c>
      <c r="C1454" s="57">
        <f t="shared" si="97"/>
        <v>0</v>
      </c>
      <c r="N1454" s="57" t="e">
        <f t="shared" si="98"/>
        <v>#N/A</v>
      </c>
    </row>
    <row r="1455" spans="1:14" x14ac:dyDescent="0.2">
      <c r="A1455" s="52">
        <f t="shared" si="95"/>
        <v>0</v>
      </c>
      <c r="B1455" s="52">
        <f t="shared" si="96"/>
        <v>0</v>
      </c>
      <c r="C1455" s="57">
        <f t="shared" si="97"/>
        <v>0</v>
      </c>
      <c r="N1455" s="57" t="e">
        <f t="shared" si="98"/>
        <v>#N/A</v>
      </c>
    </row>
    <row r="1456" spans="1:14" x14ac:dyDescent="0.2">
      <c r="A1456" s="52">
        <f t="shared" si="95"/>
        <v>0</v>
      </c>
      <c r="B1456" s="52">
        <f t="shared" si="96"/>
        <v>0</v>
      </c>
      <c r="C1456" s="57">
        <f t="shared" si="97"/>
        <v>0</v>
      </c>
      <c r="N1456" s="57" t="e">
        <f t="shared" si="98"/>
        <v>#N/A</v>
      </c>
    </row>
    <row r="1457" spans="1:14" x14ac:dyDescent="0.2">
      <c r="A1457" s="52">
        <f t="shared" si="95"/>
        <v>0</v>
      </c>
      <c r="B1457" s="52">
        <f t="shared" si="96"/>
        <v>0</v>
      </c>
      <c r="C1457" s="57">
        <f t="shared" si="97"/>
        <v>0</v>
      </c>
      <c r="N1457" s="57" t="e">
        <f t="shared" si="98"/>
        <v>#N/A</v>
      </c>
    </row>
    <row r="1458" spans="1:14" x14ac:dyDescent="0.2">
      <c r="A1458" s="52">
        <f t="shared" si="95"/>
        <v>0</v>
      </c>
      <c r="B1458" s="52">
        <f t="shared" si="96"/>
        <v>0</v>
      </c>
      <c r="C1458" s="57">
        <f t="shared" si="97"/>
        <v>0</v>
      </c>
      <c r="N1458" s="57" t="e">
        <f t="shared" si="98"/>
        <v>#N/A</v>
      </c>
    </row>
    <row r="1459" spans="1:14" x14ac:dyDescent="0.2">
      <c r="A1459" s="52">
        <f t="shared" si="95"/>
        <v>0</v>
      </c>
      <c r="B1459" s="52">
        <f t="shared" si="96"/>
        <v>0</v>
      </c>
      <c r="C1459" s="57">
        <f t="shared" si="97"/>
        <v>0</v>
      </c>
      <c r="N1459" s="57" t="e">
        <f t="shared" si="98"/>
        <v>#N/A</v>
      </c>
    </row>
    <row r="1460" spans="1:14" x14ac:dyDescent="0.2">
      <c r="A1460" s="52">
        <f t="shared" si="95"/>
        <v>0</v>
      </c>
      <c r="B1460" s="52">
        <f t="shared" si="96"/>
        <v>0</v>
      </c>
      <c r="C1460" s="57">
        <f t="shared" si="97"/>
        <v>0</v>
      </c>
      <c r="N1460" s="57" t="e">
        <f t="shared" si="98"/>
        <v>#N/A</v>
      </c>
    </row>
    <row r="1461" spans="1:14" x14ac:dyDescent="0.2">
      <c r="A1461" s="52">
        <f t="shared" ref="A1461:A1524" si="99">D1461</f>
        <v>0</v>
      </c>
      <c r="B1461" s="52">
        <f t="shared" ref="B1461:B1524" si="100">ROUNDDOWN(D1461/10000,0)</f>
        <v>0</v>
      </c>
      <c r="C1461" s="57">
        <f t="shared" ref="C1461:C1524" si="101">ROUNDDOWN((D1461-B1461*10000)/100,0)</f>
        <v>0</v>
      </c>
      <c r="N1461" s="57" t="e">
        <f t="shared" si="98"/>
        <v>#N/A</v>
      </c>
    </row>
    <row r="1462" spans="1:14" x14ac:dyDescent="0.2">
      <c r="A1462" s="52">
        <f t="shared" si="99"/>
        <v>0</v>
      </c>
      <c r="B1462" s="52">
        <f t="shared" si="100"/>
        <v>0</v>
      </c>
      <c r="C1462" s="57">
        <f t="shared" si="101"/>
        <v>0</v>
      </c>
      <c r="N1462" s="57" t="e">
        <f t="shared" si="98"/>
        <v>#N/A</v>
      </c>
    </row>
    <row r="1463" spans="1:14" x14ac:dyDescent="0.2">
      <c r="A1463" s="52">
        <f t="shared" si="99"/>
        <v>0</v>
      </c>
      <c r="B1463" s="52">
        <f t="shared" si="100"/>
        <v>0</v>
      </c>
      <c r="C1463" s="57">
        <f t="shared" si="101"/>
        <v>0</v>
      </c>
      <c r="N1463" s="57" t="e">
        <f t="shared" si="98"/>
        <v>#N/A</v>
      </c>
    </row>
    <row r="1464" spans="1:14" x14ac:dyDescent="0.2">
      <c r="A1464" s="52">
        <f t="shared" si="99"/>
        <v>0</v>
      </c>
      <c r="B1464" s="52">
        <f t="shared" si="100"/>
        <v>0</v>
      </c>
      <c r="C1464" s="57">
        <f t="shared" si="101"/>
        <v>0</v>
      </c>
      <c r="N1464" s="57" t="e">
        <f t="shared" si="98"/>
        <v>#N/A</v>
      </c>
    </row>
    <row r="1465" spans="1:14" x14ac:dyDescent="0.2">
      <c r="A1465" s="52">
        <f t="shared" si="99"/>
        <v>0</v>
      </c>
      <c r="B1465" s="52">
        <f t="shared" si="100"/>
        <v>0</v>
      </c>
      <c r="C1465" s="57">
        <f t="shared" si="101"/>
        <v>0</v>
      </c>
      <c r="N1465" s="57" t="e">
        <f t="shared" si="98"/>
        <v>#N/A</v>
      </c>
    </row>
    <row r="1466" spans="1:14" x14ac:dyDescent="0.2">
      <c r="A1466" s="52">
        <f t="shared" si="99"/>
        <v>0</v>
      </c>
      <c r="B1466" s="52">
        <f t="shared" si="100"/>
        <v>0</v>
      </c>
      <c r="C1466" s="57">
        <f t="shared" si="101"/>
        <v>0</v>
      </c>
      <c r="N1466" s="57" t="e">
        <f t="shared" si="98"/>
        <v>#N/A</v>
      </c>
    </row>
    <row r="1467" spans="1:14" x14ac:dyDescent="0.2">
      <c r="A1467" s="52">
        <f t="shared" si="99"/>
        <v>0</v>
      </c>
      <c r="B1467" s="52">
        <f t="shared" si="100"/>
        <v>0</v>
      </c>
      <c r="C1467" s="57">
        <f t="shared" si="101"/>
        <v>0</v>
      </c>
      <c r="D1467" s="57"/>
      <c r="E1467" s="57"/>
      <c r="F1467" s="57"/>
      <c r="G1467" s="58"/>
      <c r="H1467" s="58"/>
      <c r="I1467" s="58"/>
      <c r="J1467" s="58"/>
      <c r="K1467" s="57"/>
      <c r="L1467" s="57"/>
      <c r="M1467" s="59"/>
      <c r="N1467" s="57" t="e">
        <f t="shared" si="98"/>
        <v>#N/A</v>
      </c>
    </row>
    <row r="1468" spans="1:14" x14ac:dyDescent="0.2">
      <c r="A1468" s="52">
        <f t="shared" si="99"/>
        <v>0</v>
      </c>
      <c r="B1468" s="52">
        <f t="shared" si="100"/>
        <v>0</v>
      </c>
      <c r="C1468" s="57">
        <f t="shared" si="101"/>
        <v>0</v>
      </c>
      <c r="D1468" s="57"/>
      <c r="E1468" s="57"/>
      <c r="F1468" s="57"/>
      <c r="G1468" s="58"/>
      <c r="H1468" s="58"/>
      <c r="I1468" s="58"/>
      <c r="J1468" s="58"/>
      <c r="K1468" s="57"/>
      <c r="L1468" s="57"/>
      <c r="M1468" s="59"/>
      <c r="N1468" s="57" t="e">
        <f t="shared" si="98"/>
        <v>#N/A</v>
      </c>
    </row>
    <row r="1469" spans="1:14" x14ac:dyDescent="0.2">
      <c r="A1469" s="52">
        <f t="shared" si="99"/>
        <v>0</v>
      </c>
      <c r="B1469" s="52">
        <f t="shared" si="100"/>
        <v>0</v>
      </c>
      <c r="C1469" s="57">
        <f t="shared" si="101"/>
        <v>0</v>
      </c>
      <c r="D1469" s="57"/>
      <c r="E1469" s="57"/>
      <c r="F1469" s="57"/>
      <c r="G1469" s="58"/>
      <c r="H1469" s="58"/>
      <c r="I1469" s="58"/>
      <c r="J1469" s="58"/>
      <c r="K1469" s="57"/>
      <c r="L1469" s="57"/>
      <c r="M1469" s="59"/>
      <c r="N1469" s="57" t="e">
        <f t="shared" si="98"/>
        <v>#N/A</v>
      </c>
    </row>
    <row r="1470" spans="1:14" x14ac:dyDescent="0.2">
      <c r="A1470" s="52">
        <f t="shared" si="99"/>
        <v>0</v>
      </c>
      <c r="B1470" s="52">
        <f t="shared" si="100"/>
        <v>0</v>
      </c>
      <c r="C1470" s="57">
        <f t="shared" si="101"/>
        <v>0</v>
      </c>
      <c r="D1470" s="57"/>
      <c r="E1470" s="57"/>
      <c r="F1470" s="57"/>
      <c r="G1470" s="58"/>
      <c r="H1470" s="58"/>
      <c r="I1470" s="58"/>
      <c r="J1470" s="58"/>
      <c r="K1470" s="57"/>
      <c r="L1470" s="57"/>
      <c r="M1470" s="59"/>
      <c r="N1470" s="57" t="e">
        <f t="shared" si="98"/>
        <v>#N/A</v>
      </c>
    </row>
    <row r="1471" spans="1:14" x14ac:dyDescent="0.2">
      <c r="A1471" s="52">
        <f t="shared" si="99"/>
        <v>0</v>
      </c>
      <c r="B1471" s="52">
        <f t="shared" si="100"/>
        <v>0</v>
      </c>
      <c r="C1471" s="57">
        <f t="shared" si="101"/>
        <v>0</v>
      </c>
      <c r="D1471" s="57"/>
      <c r="E1471" s="57"/>
      <c r="F1471" s="57"/>
      <c r="G1471" s="58"/>
      <c r="H1471" s="58"/>
      <c r="I1471" s="58"/>
      <c r="J1471" s="58"/>
      <c r="K1471" s="57"/>
      <c r="L1471" s="57"/>
      <c r="M1471" s="59"/>
      <c r="N1471" s="57" t="e">
        <f t="shared" si="98"/>
        <v>#N/A</v>
      </c>
    </row>
    <row r="1472" spans="1:14" x14ac:dyDescent="0.2">
      <c r="A1472" s="52">
        <f t="shared" si="99"/>
        <v>0</v>
      </c>
      <c r="B1472" s="52">
        <f t="shared" si="100"/>
        <v>0</v>
      </c>
      <c r="C1472" s="57">
        <f t="shared" si="101"/>
        <v>0</v>
      </c>
      <c r="D1472" s="57"/>
      <c r="E1472" s="57"/>
      <c r="F1472" s="57"/>
      <c r="G1472" s="58"/>
      <c r="H1472" s="58"/>
      <c r="I1472" s="58"/>
      <c r="J1472" s="58"/>
      <c r="K1472" s="57"/>
      <c r="L1472" s="57"/>
      <c r="M1472" s="59"/>
      <c r="N1472" s="57" t="e">
        <f t="shared" si="98"/>
        <v>#N/A</v>
      </c>
    </row>
    <row r="1473" spans="1:14" x14ac:dyDescent="0.2">
      <c r="A1473" s="52">
        <f t="shared" si="99"/>
        <v>0</v>
      </c>
      <c r="B1473" s="52">
        <f t="shared" si="100"/>
        <v>0</v>
      </c>
      <c r="C1473" s="57">
        <f t="shared" si="101"/>
        <v>0</v>
      </c>
      <c r="D1473" s="57"/>
      <c r="E1473" s="57"/>
      <c r="F1473" s="57"/>
      <c r="G1473" s="58"/>
      <c r="H1473" s="58"/>
      <c r="I1473" s="58"/>
      <c r="J1473" s="58"/>
      <c r="K1473" s="57"/>
      <c r="L1473" s="57"/>
      <c r="M1473" s="59"/>
      <c r="N1473" s="57" t="e">
        <f t="shared" si="98"/>
        <v>#N/A</v>
      </c>
    </row>
    <row r="1474" spans="1:14" x14ac:dyDescent="0.2">
      <c r="A1474" s="52">
        <f t="shared" si="99"/>
        <v>0</v>
      </c>
      <c r="B1474" s="52">
        <f t="shared" si="100"/>
        <v>0</v>
      </c>
      <c r="C1474" s="57">
        <f t="shared" si="101"/>
        <v>0</v>
      </c>
      <c r="D1474" s="57"/>
      <c r="E1474" s="57"/>
      <c r="F1474" s="57"/>
      <c r="G1474" s="58"/>
      <c r="H1474" s="58"/>
      <c r="I1474" s="58"/>
      <c r="J1474" s="58"/>
      <c r="K1474" s="57"/>
      <c r="L1474" s="57"/>
      <c r="M1474" s="59"/>
      <c r="N1474" s="57" t="e">
        <f t="shared" ref="N1474:N1537" si="102">VLOOKUP(B1474*100+C1474,学校,2,0)</f>
        <v>#N/A</v>
      </c>
    </row>
    <row r="1475" spans="1:14" x14ac:dyDescent="0.2">
      <c r="A1475" s="52">
        <f t="shared" si="99"/>
        <v>0</v>
      </c>
      <c r="B1475" s="52">
        <f t="shared" si="100"/>
        <v>0</v>
      </c>
      <c r="C1475" s="57">
        <f t="shared" si="101"/>
        <v>0</v>
      </c>
      <c r="D1475" s="57"/>
      <c r="E1475" s="57"/>
      <c r="F1475" s="57"/>
      <c r="G1475" s="58"/>
      <c r="H1475" s="58"/>
      <c r="I1475" s="58"/>
      <c r="J1475" s="58"/>
      <c r="K1475" s="57"/>
      <c r="L1475" s="57"/>
      <c r="M1475" s="59"/>
      <c r="N1475" s="57" t="e">
        <f t="shared" si="102"/>
        <v>#N/A</v>
      </c>
    </row>
    <row r="1476" spans="1:14" x14ac:dyDescent="0.2">
      <c r="A1476" s="52">
        <f t="shared" si="99"/>
        <v>0</v>
      </c>
      <c r="B1476" s="52">
        <f t="shared" si="100"/>
        <v>0</v>
      </c>
      <c r="C1476" s="57">
        <f t="shared" si="101"/>
        <v>0</v>
      </c>
      <c r="D1476" s="57"/>
      <c r="E1476" s="57"/>
      <c r="F1476" s="57"/>
      <c r="G1476" s="58"/>
      <c r="H1476" s="58"/>
      <c r="I1476" s="58"/>
      <c r="J1476" s="58"/>
      <c r="K1476" s="57"/>
      <c r="L1476" s="57"/>
      <c r="M1476" s="59"/>
      <c r="N1476" s="57" t="e">
        <f t="shared" si="102"/>
        <v>#N/A</v>
      </c>
    </row>
    <row r="1477" spans="1:14" x14ac:dyDescent="0.2">
      <c r="A1477" s="52">
        <f t="shared" si="99"/>
        <v>0</v>
      </c>
      <c r="B1477" s="52">
        <f t="shared" si="100"/>
        <v>0</v>
      </c>
      <c r="C1477" s="57">
        <f t="shared" si="101"/>
        <v>0</v>
      </c>
      <c r="D1477" s="57"/>
      <c r="E1477" s="57"/>
      <c r="F1477" s="57"/>
      <c r="G1477" s="58"/>
      <c r="H1477" s="58"/>
      <c r="I1477" s="58"/>
      <c r="J1477" s="58"/>
      <c r="K1477" s="57"/>
      <c r="L1477" s="57"/>
      <c r="M1477" s="59"/>
      <c r="N1477" s="57" t="e">
        <f t="shared" si="102"/>
        <v>#N/A</v>
      </c>
    </row>
    <row r="1478" spans="1:14" x14ac:dyDescent="0.2">
      <c r="A1478" s="52">
        <f t="shared" si="99"/>
        <v>0</v>
      </c>
      <c r="B1478" s="52">
        <f t="shared" si="100"/>
        <v>0</v>
      </c>
      <c r="C1478" s="57">
        <f t="shared" si="101"/>
        <v>0</v>
      </c>
      <c r="D1478" s="57"/>
      <c r="E1478" s="57"/>
      <c r="F1478" s="57"/>
      <c r="G1478" s="58"/>
      <c r="H1478" s="58"/>
      <c r="I1478" s="58"/>
      <c r="J1478" s="58"/>
      <c r="K1478" s="57"/>
      <c r="L1478" s="57"/>
      <c r="M1478" s="59"/>
      <c r="N1478" s="57" t="e">
        <f t="shared" si="102"/>
        <v>#N/A</v>
      </c>
    </row>
    <row r="1479" spans="1:14" x14ac:dyDescent="0.2">
      <c r="A1479" s="52">
        <f t="shared" si="99"/>
        <v>0</v>
      </c>
      <c r="B1479" s="52">
        <f t="shared" si="100"/>
        <v>0</v>
      </c>
      <c r="C1479" s="57">
        <f t="shared" si="101"/>
        <v>0</v>
      </c>
      <c r="D1479" s="57"/>
      <c r="E1479" s="57"/>
      <c r="F1479" s="57"/>
      <c r="G1479" s="58"/>
      <c r="H1479" s="58"/>
      <c r="I1479" s="58"/>
      <c r="J1479" s="58"/>
      <c r="K1479" s="57"/>
      <c r="L1479" s="57"/>
      <c r="M1479" s="59"/>
      <c r="N1479" s="57" t="e">
        <f t="shared" si="102"/>
        <v>#N/A</v>
      </c>
    </row>
    <row r="1480" spans="1:14" x14ac:dyDescent="0.2">
      <c r="A1480" s="52">
        <f t="shared" si="99"/>
        <v>0</v>
      </c>
      <c r="B1480" s="52">
        <f t="shared" si="100"/>
        <v>0</v>
      </c>
      <c r="C1480" s="57">
        <f t="shared" si="101"/>
        <v>0</v>
      </c>
      <c r="D1480" s="57"/>
      <c r="E1480" s="57"/>
      <c r="F1480" s="57"/>
      <c r="G1480" s="58"/>
      <c r="H1480" s="58"/>
      <c r="I1480" s="58"/>
      <c r="J1480" s="58"/>
      <c r="K1480" s="57"/>
      <c r="L1480" s="57"/>
      <c r="M1480" s="59"/>
      <c r="N1480" s="57" t="e">
        <f t="shared" si="102"/>
        <v>#N/A</v>
      </c>
    </row>
    <row r="1481" spans="1:14" x14ac:dyDescent="0.2">
      <c r="A1481" s="52">
        <f t="shared" si="99"/>
        <v>0</v>
      </c>
      <c r="B1481" s="52">
        <f t="shared" si="100"/>
        <v>0</v>
      </c>
      <c r="C1481" s="57">
        <f t="shared" si="101"/>
        <v>0</v>
      </c>
      <c r="D1481" s="57"/>
      <c r="E1481" s="57"/>
      <c r="F1481" s="57"/>
      <c r="G1481" s="58"/>
      <c r="H1481" s="58"/>
      <c r="I1481" s="58"/>
      <c r="J1481" s="58"/>
      <c r="K1481" s="57"/>
      <c r="L1481" s="57"/>
      <c r="M1481" s="59"/>
      <c r="N1481" s="57" t="e">
        <f t="shared" si="102"/>
        <v>#N/A</v>
      </c>
    </row>
    <row r="1482" spans="1:14" x14ac:dyDescent="0.2">
      <c r="A1482" s="52">
        <f t="shared" si="99"/>
        <v>0</v>
      </c>
      <c r="B1482" s="52">
        <f t="shared" si="100"/>
        <v>0</v>
      </c>
      <c r="C1482" s="57">
        <f t="shared" si="101"/>
        <v>0</v>
      </c>
      <c r="D1482" s="57"/>
      <c r="E1482" s="57"/>
      <c r="F1482" s="57"/>
      <c r="G1482" s="58"/>
      <c r="H1482" s="58"/>
      <c r="I1482" s="58"/>
      <c r="J1482" s="58"/>
      <c r="K1482" s="57"/>
      <c r="L1482" s="57"/>
      <c r="M1482" s="59"/>
      <c r="N1482" s="57" t="e">
        <f t="shared" si="102"/>
        <v>#N/A</v>
      </c>
    </row>
    <row r="1483" spans="1:14" x14ac:dyDescent="0.2">
      <c r="A1483" s="52">
        <f t="shared" si="99"/>
        <v>0</v>
      </c>
      <c r="B1483" s="52">
        <f t="shared" si="100"/>
        <v>0</v>
      </c>
      <c r="C1483" s="57">
        <f t="shared" si="101"/>
        <v>0</v>
      </c>
      <c r="N1483" s="57" t="e">
        <f t="shared" si="102"/>
        <v>#N/A</v>
      </c>
    </row>
    <row r="1484" spans="1:14" x14ac:dyDescent="0.2">
      <c r="A1484" s="52">
        <f t="shared" si="99"/>
        <v>0</v>
      </c>
      <c r="B1484" s="52">
        <f t="shared" si="100"/>
        <v>0</v>
      </c>
      <c r="C1484" s="57">
        <f t="shared" si="101"/>
        <v>0</v>
      </c>
      <c r="N1484" s="57" t="e">
        <f t="shared" si="102"/>
        <v>#N/A</v>
      </c>
    </row>
    <row r="1485" spans="1:14" x14ac:dyDescent="0.2">
      <c r="A1485" s="52">
        <f t="shared" si="99"/>
        <v>0</v>
      </c>
      <c r="B1485" s="52">
        <f t="shared" si="100"/>
        <v>0</v>
      </c>
      <c r="C1485" s="57">
        <f t="shared" si="101"/>
        <v>0</v>
      </c>
      <c r="N1485" s="57" t="e">
        <f t="shared" si="102"/>
        <v>#N/A</v>
      </c>
    </row>
    <row r="1486" spans="1:14" x14ac:dyDescent="0.2">
      <c r="A1486" s="52">
        <f t="shared" si="99"/>
        <v>0</v>
      </c>
      <c r="B1486" s="52">
        <f t="shared" si="100"/>
        <v>0</v>
      </c>
      <c r="C1486" s="57">
        <f t="shared" si="101"/>
        <v>0</v>
      </c>
      <c r="D1486" s="57"/>
      <c r="E1486" s="57"/>
      <c r="F1486" s="57"/>
      <c r="G1486" s="58"/>
      <c r="H1486" s="58"/>
      <c r="I1486" s="58"/>
      <c r="J1486" s="58"/>
      <c r="K1486" s="57"/>
      <c r="L1486" s="57"/>
      <c r="M1486" s="59"/>
      <c r="N1486" s="57" t="e">
        <f t="shared" si="102"/>
        <v>#N/A</v>
      </c>
    </row>
    <row r="1487" spans="1:14" x14ac:dyDescent="0.2">
      <c r="A1487" s="52">
        <f t="shared" si="99"/>
        <v>0</v>
      </c>
      <c r="B1487" s="52">
        <f t="shared" si="100"/>
        <v>0</v>
      </c>
      <c r="C1487" s="57">
        <f t="shared" si="101"/>
        <v>0</v>
      </c>
      <c r="D1487" s="57"/>
      <c r="E1487" s="57"/>
      <c r="F1487" s="57"/>
      <c r="G1487" s="58"/>
      <c r="H1487" s="58"/>
      <c r="I1487" s="58"/>
      <c r="J1487" s="58"/>
      <c r="K1487" s="57"/>
      <c r="L1487" s="57"/>
      <c r="M1487" s="59"/>
      <c r="N1487" s="57" t="e">
        <f t="shared" si="102"/>
        <v>#N/A</v>
      </c>
    </row>
    <row r="1488" spans="1:14" x14ac:dyDescent="0.2">
      <c r="A1488" s="52">
        <f t="shared" si="99"/>
        <v>0</v>
      </c>
      <c r="B1488" s="52">
        <f t="shared" si="100"/>
        <v>0</v>
      </c>
      <c r="C1488" s="57">
        <f t="shared" si="101"/>
        <v>0</v>
      </c>
      <c r="D1488" s="57"/>
      <c r="E1488" s="57"/>
      <c r="F1488" s="57"/>
      <c r="G1488" s="58"/>
      <c r="H1488" s="58"/>
      <c r="I1488" s="58"/>
      <c r="J1488" s="58"/>
      <c r="K1488" s="57"/>
      <c r="L1488" s="57"/>
      <c r="M1488" s="59"/>
      <c r="N1488" s="57" t="e">
        <f t="shared" si="102"/>
        <v>#N/A</v>
      </c>
    </row>
    <row r="1489" spans="1:14" x14ac:dyDescent="0.2">
      <c r="A1489" s="52">
        <f t="shared" si="99"/>
        <v>0</v>
      </c>
      <c r="B1489" s="52">
        <f t="shared" si="100"/>
        <v>0</v>
      </c>
      <c r="C1489" s="57">
        <f t="shared" si="101"/>
        <v>0</v>
      </c>
      <c r="D1489" s="57"/>
      <c r="E1489" s="57"/>
      <c r="F1489" s="57"/>
      <c r="G1489" s="58"/>
      <c r="H1489" s="58"/>
      <c r="I1489" s="58"/>
      <c r="J1489" s="58"/>
      <c r="K1489" s="57"/>
      <c r="L1489" s="57"/>
      <c r="M1489" s="59"/>
      <c r="N1489" s="57" t="e">
        <f t="shared" si="102"/>
        <v>#N/A</v>
      </c>
    </row>
    <row r="1490" spans="1:14" x14ac:dyDescent="0.2">
      <c r="A1490" s="52">
        <f t="shared" si="99"/>
        <v>0</v>
      </c>
      <c r="B1490" s="52">
        <f t="shared" si="100"/>
        <v>0</v>
      </c>
      <c r="C1490" s="57">
        <f t="shared" si="101"/>
        <v>0</v>
      </c>
      <c r="D1490" s="57"/>
      <c r="E1490" s="57"/>
      <c r="F1490" s="57"/>
      <c r="G1490" s="58"/>
      <c r="H1490" s="58"/>
      <c r="I1490" s="58"/>
      <c r="J1490" s="58"/>
      <c r="K1490" s="57"/>
      <c r="L1490" s="57"/>
      <c r="M1490" s="59"/>
      <c r="N1490" s="57" t="e">
        <f t="shared" si="102"/>
        <v>#N/A</v>
      </c>
    </row>
    <row r="1491" spans="1:14" x14ac:dyDescent="0.2">
      <c r="A1491" s="52">
        <f t="shared" si="99"/>
        <v>0</v>
      </c>
      <c r="B1491" s="52">
        <f t="shared" si="100"/>
        <v>0</v>
      </c>
      <c r="C1491" s="57">
        <f t="shared" si="101"/>
        <v>0</v>
      </c>
      <c r="D1491" s="57"/>
      <c r="E1491" s="57"/>
      <c r="F1491" s="57"/>
      <c r="G1491" s="58"/>
      <c r="H1491" s="58"/>
      <c r="I1491" s="58"/>
      <c r="J1491" s="58"/>
      <c r="K1491" s="57"/>
      <c r="L1491" s="57"/>
      <c r="M1491" s="59"/>
      <c r="N1491" s="57" t="e">
        <f t="shared" si="102"/>
        <v>#N/A</v>
      </c>
    </row>
    <row r="1492" spans="1:14" x14ac:dyDescent="0.2">
      <c r="A1492" s="52">
        <f t="shared" si="99"/>
        <v>0</v>
      </c>
      <c r="B1492" s="52">
        <f t="shared" si="100"/>
        <v>0</v>
      </c>
      <c r="C1492" s="57">
        <f t="shared" si="101"/>
        <v>0</v>
      </c>
      <c r="D1492" s="57"/>
      <c r="E1492" s="57"/>
      <c r="F1492" s="57"/>
      <c r="G1492" s="58"/>
      <c r="H1492" s="58"/>
      <c r="I1492" s="58"/>
      <c r="J1492" s="58"/>
      <c r="K1492" s="57"/>
      <c r="L1492" s="57"/>
      <c r="M1492" s="59"/>
      <c r="N1492" s="57" t="e">
        <f t="shared" si="102"/>
        <v>#N/A</v>
      </c>
    </row>
    <row r="1493" spans="1:14" x14ac:dyDescent="0.2">
      <c r="A1493" s="52">
        <f t="shared" si="99"/>
        <v>0</v>
      </c>
      <c r="B1493" s="52">
        <f t="shared" si="100"/>
        <v>0</v>
      </c>
      <c r="C1493" s="57">
        <f t="shared" si="101"/>
        <v>0</v>
      </c>
      <c r="D1493" s="57"/>
      <c r="E1493" s="57"/>
      <c r="F1493" s="57"/>
      <c r="G1493" s="58"/>
      <c r="H1493" s="58"/>
      <c r="I1493" s="58"/>
      <c r="J1493" s="58"/>
      <c r="K1493" s="57"/>
      <c r="L1493" s="57"/>
      <c r="M1493" s="59"/>
      <c r="N1493" s="57" t="e">
        <f t="shared" si="102"/>
        <v>#N/A</v>
      </c>
    </row>
    <row r="1494" spans="1:14" x14ac:dyDescent="0.2">
      <c r="A1494" s="52">
        <f t="shared" si="99"/>
        <v>0</v>
      </c>
      <c r="B1494" s="52">
        <f t="shared" si="100"/>
        <v>0</v>
      </c>
      <c r="C1494" s="57">
        <f t="shared" si="101"/>
        <v>0</v>
      </c>
      <c r="D1494" s="57"/>
      <c r="E1494" s="57"/>
      <c r="F1494" s="57"/>
      <c r="G1494" s="58"/>
      <c r="H1494" s="58"/>
      <c r="I1494" s="58"/>
      <c r="J1494" s="58"/>
      <c r="K1494" s="57"/>
      <c r="L1494" s="57"/>
      <c r="M1494" s="59"/>
      <c r="N1494" s="57" t="e">
        <f t="shared" si="102"/>
        <v>#N/A</v>
      </c>
    </row>
    <row r="1495" spans="1:14" x14ac:dyDescent="0.2">
      <c r="A1495" s="52">
        <f t="shared" si="99"/>
        <v>0</v>
      </c>
      <c r="B1495" s="52">
        <f t="shared" si="100"/>
        <v>0</v>
      </c>
      <c r="C1495" s="57">
        <f t="shared" si="101"/>
        <v>0</v>
      </c>
      <c r="D1495" s="57"/>
      <c r="E1495" s="57"/>
      <c r="F1495" s="57"/>
      <c r="G1495" s="58"/>
      <c r="H1495" s="58"/>
      <c r="I1495" s="58"/>
      <c r="J1495" s="58"/>
      <c r="K1495" s="57"/>
      <c r="L1495" s="57"/>
      <c r="M1495" s="59"/>
      <c r="N1495" s="57" t="e">
        <f t="shared" si="102"/>
        <v>#N/A</v>
      </c>
    </row>
    <row r="1496" spans="1:14" x14ac:dyDescent="0.2">
      <c r="A1496" s="52">
        <f t="shared" si="99"/>
        <v>0</v>
      </c>
      <c r="B1496" s="52">
        <f t="shared" si="100"/>
        <v>0</v>
      </c>
      <c r="C1496" s="57">
        <f t="shared" si="101"/>
        <v>0</v>
      </c>
      <c r="D1496" s="57"/>
      <c r="E1496" s="57"/>
      <c r="F1496" s="57"/>
      <c r="G1496" s="58"/>
      <c r="H1496" s="58"/>
      <c r="I1496" s="58"/>
      <c r="J1496" s="58"/>
      <c r="K1496" s="57"/>
      <c r="L1496" s="57"/>
      <c r="M1496" s="59"/>
      <c r="N1496" s="57" t="e">
        <f t="shared" si="102"/>
        <v>#N/A</v>
      </c>
    </row>
    <row r="1497" spans="1:14" x14ac:dyDescent="0.2">
      <c r="A1497" s="52">
        <f t="shared" si="99"/>
        <v>0</v>
      </c>
      <c r="B1497" s="52">
        <f t="shared" si="100"/>
        <v>0</v>
      </c>
      <c r="C1497" s="57">
        <f t="shared" si="101"/>
        <v>0</v>
      </c>
      <c r="D1497" s="57"/>
      <c r="E1497" s="57"/>
      <c r="F1497" s="57"/>
      <c r="G1497" s="58"/>
      <c r="H1497" s="58"/>
      <c r="I1497" s="58"/>
      <c r="J1497" s="58"/>
      <c r="K1497" s="57"/>
      <c r="L1497" s="57"/>
      <c r="M1497" s="59"/>
      <c r="N1497" s="57" t="e">
        <f t="shared" si="102"/>
        <v>#N/A</v>
      </c>
    </row>
    <row r="1498" spans="1:14" x14ac:dyDescent="0.2">
      <c r="A1498" s="52">
        <f t="shared" si="99"/>
        <v>0</v>
      </c>
      <c r="B1498" s="52">
        <f t="shared" si="100"/>
        <v>0</v>
      </c>
      <c r="C1498" s="57">
        <f t="shared" si="101"/>
        <v>0</v>
      </c>
      <c r="D1498" s="57"/>
      <c r="E1498" s="57"/>
      <c r="F1498" s="57"/>
      <c r="G1498" s="58"/>
      <c r="H1498" s="58"/>
      <c r="I1498" s="58"/>
      <c r="J1498" s="58"/>
      <c r="K1498" s="57"/>
      <c r="L1498" s="57"/>
      <c r="M1498" s="59"/>
      <c r="N1498" s="57" t="e">
        <f t="shared" si="102"/>
        <v>#N/A</v>
      </c>
    </row>
    <row r="1499" spans="1:14" x14ac:dyDescent="0.2">
      <c r="A1499" s="52">
        <f t="shared" si="99"/>
        <v>0</v>
      </c>
      <c r="B1499" s="52">
        <f t="shared" si="100"/>
        <v>0</v>
      </c>
      <c r="C1499" s="57">
        <f t="shared" si="101"/>
        <v>0</v>
      </c>
      <c r="D1499" s="57"/>
      <c r="E1499" s="57"/>
      <c r="F1499" s="57"/>
      <c r="G1499" s="58"/>
      <c r="H1499" s="58"/>
      <c r="I1499" s="58"/>
      <c r="J1499" s="58"/>
      <c r="K1499" s="57"/>
      <c r="L1499" s="57"/>
      <c r="M1499" s="59"/>
      <c r="N1499" s="57" t="e">
        <f t="shared" si="102"/>
        <v>#N/A</v>
      </c>
    </row>
    <row r="1500" spans="1:14" x14ac:dyDescent="0.2">
      <c r="A1500" s="52">
        <f t="shared" si="99"/>
        <v>0</v>
      </c>
      <c r="B1500" s="52">
        <f t="shared" si="100"/>
        <v>0</v>
      </c>
      <c r="C1500" s="57">
        <f t="shared" si="101"/>
        <v>0</v>
      </c>
      <c r="D1500" s="57"/>
      <c r="E1500" s="57"/>
      <c r="F1500" s="57"/>
      <c r="G1500" s="58"/>
      <c r="H1500" s="58"/>
      <c r="I1500" s="58"/>
      <c r="J1500" s="58"/>
      <c r="K1500" s="57"/>
      <c r="L1500" s="57"/>
      <c r="M1500" s="59"/>
      <c r="N1500" s="57" t="e">
        <f t="shared" si="102"/>
        <v>#N/A</v>
      </c>
    </row>
    <row r="1501" spans="1:14" x14ac:dyDescent="0.2">
      <c r="A1501" s="52">
        <f t="shared" si="99"/>
        <v>0</v>
      </c>
      <c r="B1501" s="52">
        <f t="shared" si="100"/>
        <v>0</v>
      </c>
      <c r="C1501" s="57">
        <f t="shared" si="101"/>
        <v>0</v>
      </c>
      <c r="N1501" s="57" t="e">
        <f t="shared" si="102"/>
        <v>#N/A</v>
      </c>
    </row>
    <row r="1502" spans="1:14" x14ac:dyDescent="0.2">
      <c r="A1502" s="52">
        <f t="shared" si="99"/>
        <v>0</v>
      </c>
      <c r="B1502" s="52">
        <f t="shared" si="100"/>
        <v>0</v>
      </c>
      <c r="C1502" s="57">
        <f t="shared" si="101"/>
        <v>0</v>
      </c>
      <c r="N1502" s="57" t="e">
        <f t="shared" si="102"/>
        <v>#N/A</v>
      </c>
    </row>
    <row r="1503" spans="1:14" x14ac:dyDescent="0.2">
      <c r="A1503" s="52">
        <f t="shared" si="99"/>
        <v>0</v>
      </c>
      <c r="B1503" s="52">
        <f t="shared" si="100"/>
        <v>0</v>
      </c>
      <c r="C1503" s="57">
        <f t="shared" si="101"/>
        <v>0</v>
      </c>
      <c r="N1503" s="57" t="e">
        <f t="shared" si="102"/>
        <v>#N/A</v>
      </c>
    </row>
    <row r="1504" spans="1:14" x14ac:dyDescent="0.2">
      <c r="A1504" s="52">
        <f t="shared" si="99"/>
        <v>0</v>
      </c>
      <c r="B1504" s="52">
        <f t="shared" si="100"/>
        <v>0</v>
      </c>
      <c r="C1504" s="57">
        <f t="shared" si="101"/>
        <v>0</v>
      </c>
      <c r="N1504" s="57" t="e">
        <f t="shared" si="102"/>
        <v>#N/A</v>
      </c>
    </row>
    <row r="1505" spans="1:14" x14ac:dyDescent="0.2">
      <c r="A1505" s="52">
        <f t="shared" si="99"/>
        <v>0</v>
      </c>
      <c r="B1505" s="52">
        <f t="shared" si="100"/>
        <v>0</v>
      </c>
      <c r="C1505" s="57">
        <f t="shared" si="101"/>
        <v>0</v>
      </c>
      <c r="N1505" s="57" t="e">
        <f t="shared" si="102"/>
        <v>#N/A</v>
      </c>
    </row>
    <row r="1506" spans="1:14" x14ac:dyDescent="0.2">
      <c r="A1506" s="52">
        <f t="shared" si="99"/>
        <v>0</v>
      </c>
      <c r="B1506" s="52">
        <f t="shared" si="100"/>
        <v>0</v>
      </c>
      <c r="C1506" s="57">
        <f t="shared" si="101"/>
        <v>0</v>
      </c>
      <c r="N1506" s="57" t="e">
        <f t="shared" si="102"/>
        <v>#N/A</v>
      </c>
    </row>
    <row r="1507" spans="1:14" x14ac:dyDescent="0.2">
      <c r="A1507" s="52">
        <f t="shared" si="99"/>
        <v>0</v>
      </c>
      <c r="B1507" s="52">
        <f t="shared" si="100"/>
        <v>0</v>
      </c>
      <c r="C1507" s="57">
        <f t="shared" si="101"/>
        <v>0</v>
      </c>
      <c r="N1507" s="57" t="e">
        <f t="shared" si="102"/>
        <v>#N/A</v>
      </c>
    </row>
    <row r="1508" spans="1:14" x14ac:dyDescent="0.2">
      <c r="A1508" s="52">
        <f t="shared" si="99"/>
        <v>0</v>
      </c>
      <c r="B1508" s="52">
        <f t="shared" si="100"/>
        <v>0</v>
      </c>
      <c r="C1508" s="57">
        <f t="shared" si="101"/>
        <v>0</v>
      </c>
      <c r="N1508" s="57" t="e">
        <f t="shared" si="102"/>
        <v>#N/A</v>
      </c>
    </row>
    <row r="1509" spans="1:14" x14ac:dyDescent="0.2">
      <c r="A1509" s="52">
        <f t="shared" si="99"/>
        <v>0</v>
      </c>
      <c r="B1509" s="52">
        <f t="shared" si="100"/>
        <v>0</v>
      </c>
      <c r="C1509" s="57">
        <f t="shared" si="101"/>
        <v>0</v>
      </c>
      <c r="N1509" s="57" t="e">
        <f t="shared" si="102"/>
        <v>#N/A</v>
      </c>
    </row>
    <row r="1510" spans="1:14" x14ac:dyDescent="0.2">
      <c r="A1510" s="52">
        <f t="shared" si="99"/>
        <v>0</v>
      </c>
      <c r="B1510" s="52">
        <f t="shared" si="100"/>
        <v>0</v>
      </c>
      <c r="C1510" s="57">
        <f t="shared" si="101"/>
        <v>0</v>
      </c>
      <c r="N1510" s="57" t="e">
        <f t="shared" si="102"/>
        <v>#N/A</v>
      </c>
    </row>
    <row r="1511" spans="1:14" x14ac:dyDescent="0.2">
      <c r="A1511" s="52">
        <f t="shared" si="99"/>
        <v>0</v>
      </c>
      <c r="B1511" s="52">
        <f t="shared" si="100"/>
        <v>0</v>
      </c>
      <c r="C1511" s="57">
        <f t="shared" si="101"/>
        <v>0</v>
      </c>
      <c r="N1511" s="57" t="e">
        <f t="shared" si="102"/>
        <v>#N/A</v>
      </c>
    </row>
    <row r="1512" spans="1:14" x14ac:dyDescent="0.2">
      <c r="A1512" s="52">
        <f t="shared" si="99"/>
        <v>0</v>
      </c>
      <c r="B1512" s="52">
        <f t="shared" si="100"/>
        <v>0</v>
      </c>
      <c r="C1512" s="57">
        <f t="shared" si="101"/>
        <v>0</v>
      </c>
      <c r="N1512" s="57" t="e">
        <f t="shared" si="102"/>
        <v>#N/A</v>
      </c>
    </row>
    <row r="1513" spans="1:14" x14ac:dyDescent="0.2">
      <c r="A1513" s="52">
        <f t="shared" si="99"/>
        <v>0</v>
      </c>
      <c r="B1513" s="52">
        <f t="shared" si="100"/>
        <v>0</v>
      </c>
      <c r="C1513" s="57">
        <f t="shared" si="101"/>
        <v>0</v>
      </c>
      <c r="N1513" s="57" t="e">
        <f t="shared" si="102"/>
        <v>#N/A</v>
      </c>
    </row>
    <row r="1514" spans="1:14" x14ac:dyDescent="0.2">
      <c r="A1514" s="52">
        <f t="shared" si="99"/>
        <v>0</v>
      </c>
      <c r="B1514" s="52">
        <f t="shared" si="100"/>
        <v>0</v>
      </c>
      <c r="C1514" s="57">
        <f t="shared" si="101"/>
        <v>0</v>
      </c>
      <c r="N1514" s="57" t="e">
        <f t="shared" si="102"/>
        <v>#N/A</v>
      </c>
    </row>
    <row r="1515" spans="1:14" x14ac:dyDescent="0.2">
      <c r="A1515" s="52">
        <f t="shared" si="99"/>
        <v>0</v>
      </c>
      <c r="B1515" s="52">
        <f t="shared" si="100"/>
        <v>0</v>
      </c>
      <c r="C1515" s="57">
        <f t="shared" si="101"/>
        <v>0</v>
      </c>
      <c r="N1515" s="57" t="e">
        <f t="shared" si="102"/>
        <v>#N/A</v>
      </c>
    </row>
    <row r="1516" spans="1:14" x14ac:dyDescent="0.2">
      <c r="A1516" s="52">
        <f t="shared" si="99"/>
        <v>0</v>
      </c>
      <c r="B1516" s="52">
        <f t="shared" si="100"/>
        <v>0</v>
      </c>
      <c r="C1516" s="57">
        <f t="shared" si="101"/>
        <v>0</v>
      </c>
      <c r="N1516" s="57" t="e">
        <f t="shared" si="102"/>
        <v>#N/A</v>
      </c>
    </row>
    <row r="1517" spans="1:14" x14ac:dyDescent="0.2">
      <c r="A1517" s="52">
        <f t="shared" si="99"/>
        <v>0</v>
      </c>
      <c r="B1517" s="52">
        <f t="shared" si="100"/>
        <v>0</v>
      </c>
      <c r="C1517" s="57">
        <f t="shared" si="101"/>
        <v>0</v>
      </c>
      <c r="N1517" s="57" t="e">
        <f t="shared" si="102"/>
        <v>#N/A</v>
      </c>
    </row>
    <row r="1518" spans="1:14" x14ac:dyDescent="0.2">
      <c r="A1518" s="52">
        <f t="shared" si="99"/>
        <v>0</v>
      </c>
      <c r="B1518" s="52">
        <f t="shared" si="100"/>
        <v>0</v>
      </c>
      <c r="C1518" s="57">
        <f t="shared" si="101"/>
        <v>0</v>
      </c>
      <c r="N1518" s="57" t="e">
        <f t="shared" si="102"/>
        <v>#N/A</v>
      </c>
    </row>
    <row r="1519" spans="1:14" x14ac:dyDescent="0.2">
      <c r="A1519" s="52">
        <f t="shared" si="99"/>
        <v>0</v>
      </c>
      <c r="B1519" s="52">
        <f t="shared" si="100"/>
        <v>0</v>
      </c>
      <c r="C1519" s="57">
        <f t="shared" si="101"/>
        <v>0</v>
      </c>
      <c r="N1519" s="57" t="e">
        <f t="shared" si="102"/>
        <v>#N/A</v>
      </c>
    </row>
    <row r="1520" spans="1:14" x14ac:dyDescent="0.2">
      <c r="A1520" s="52">
        <f t="shared" si="99"/>
        <v>0</v>
      </c>
      <c r="B1520" s="52">
        <f t="shared" si="100"/>
        <v>0</v>
      </c>
      <c r="C1520" s="57">
        <f t="shared" si="101"/>
        <v>0</v>
      </c>
      <c r="N1520" s="57" t="e">
        <f t="shared" si="102"/>
        <v>#N/A</v>
      </c>
    </row>
    <row r="1521" spans="1:14" x14ac:dyDescent="0.2">
      <c r="A1521" s="52">
        <f t="shared" si="99"/>
        <v>0</v>
      </c>
      <c r="B1521" s="52">
        <f t="shared" si="100"/>
        <v>0</v>
      </c>
      <c r="C1521" s="57">
        <f t="shared" si="101"/>
        <v>0</v>
      </c>
      <c r="N1521" s="57" t="e">
        <f t="shared" si="102"/>
        <v>#N/A</v>
      </c>
    </row>
    <row r="1522" spans="1:14" x14ac:dyDescent="0.2">
      <c r="A1522" s="52">
        <f t="shared" si="99"/>
        <v>0</v>
      </c>
      <c r="B1522" s="52">
        <f t="shared" si="100"/>
        <v>0</v>
      </c>
      <c r="C1522" s="57">
        <f t="shared" si="101"/>
        <v>0</v>
      </c>
      <c r="N1522" s="57" t="e">
        <f t="shared" si="102"/>
        <v>#N/A</v>
      </c>
    </row>
    <row r="1523" spans="1:14" x14ac:dyDescent="0.2">
      <c r="A1523" s="52">
        <f t="shared" si="99"/>
        <v>0</v>
      </c>
      <c r="B1523" s="52">
        <f t="shared" si="100"/>
        <v>0</v>
      </c>
      <c r="C1523" s="57">
        <f t="shared" si="101"/>
        <v>0</v>
      </c>
      <c r="N1523" s="57" t="e">
        <f t="shared" si="102"/>
        <v>#N/A</v>
      </c>
    </row>
    <row r="1524" spans="1:14" x14ac:dyDescent="0.2">
      <c r="A1524" s="52">
        <f t="shared" si="99"/>
        <v>0</v>
      </c>
      <c r="B1524" s="52">
        <f t="shared" si="100"/>
        <v>0</v>
      </c>
      <c r="C1524" s="57">
        <f t="shared" si="101"/>
        <v>0</v>
      </c>
      <c r="N1524" s="57" t="e">
        <f t="shared" si="102"/>
        <v>#N/A</v>
      </c>
    </row>
    <row r="1525" spans="1:14" x14ac:dyDescent="0.2">
      <c r="A1525" s="52">
        <f t="shared" ref="A1525:A1541" si="103">D1525</f>
        <v>0</v>
      </c>
      <c r="B1525" s="52">
        <f t="shared" ref="B1525:B1541" si="104">ROUNDDOWN(D1525/10000,0)</f>
        <v>0</v>
      </c>
      <c r="C1525" s="57">
        <f t="shared" ref="C1525:C1541" si="105">ROUNDDOWN((D1525-B1525*10000)/100,0)</f>
        <v>0</v>
      </c>
      <c r="N1525" s="57" t="e">
        <f t="shared" si="102"/>
        <v>#N/A</v>
      </c>
    </row>
    <row r="1526" spans="1:14" x14ac:dyDescent="0.2">
      <c r="A1526" s="52">
        <f t="shared" si="103"/>
        <v>0</v>
      </c>
      <c r="B1526" s="52">
        <f t="shared" si="104"/>
        <v>0</v>
      </c>
      <c r="C1526" s="57">
        <f t="shared" si="105"/>
        <v>0</v>
      </c>
      <c r="N1526" s="57" t="e">
        <f t="shared" si="102"/>
        <v>#N/A</v>
      </c>
    </row>
    <row r="1527" spans="1:14" x14ac:dyDescent="0.2">
      <c r="A1527" s="52">
        <f t="shared" si="103"/>
        <v>0</v>
      </c>
      <c r="B1527" s="52">
        <f t="shared" si="104"/>
        <v>0</v>
      </c>
      <c r="C1527" s="57">
        <f t="shared" si="105"/>
        <v>0</v>
      </c>
      <c r="N1527" s="57" t="e">
        <f t="shared" si="102"/>
        <v>#N/A</v>
      </c>
    </row>
    <row r="1528" spans="1:14" x14ac:dyDescent="0.2">
      <c r="A1528" s="52">
        <f t="shared" si="103"/>
        <v>0</v>
      </c>
      <c r="B1528" s="52">
        <f t="shared" si="104"/>
        <v>0</v>
      </c>
      <c r="C1528" s="57">
        <f t="shared" si="105"/>
        <v>0</v>
      </c>
      <c r="N1528" s="57" t="e">
        <f t="shared" si="102"/>
        <v>#N/A</v>
      </c>
    </row>
    <row r="1529" spans="1:14" x14ac:dyDescent="0.2">
      <c r="A1529" s="52">
        <f t="shared" si="103"/>
        <v>0</v>
      </c>
      <c r="B1529" s="52">
        <f t="shared" si="104"/>
        <v>0</v>
      </c>
      <c r="C1529" s="57">
        <f t="shared" si="105"/>
        <v>0</v>
      </c>
      <c r="N1529" s="57" t="e">
        <f t="shared" si="102"/>
        <v>#N/A</v>
      </c>
    </row>
    <row r="1530" spans="1:14" x14ac:dyDescent="0.2">
      <c r="A1530" s="52">
        <f t="shared" si="103"/>
        <v>0</v>
      </c>
      <c r="B1530" s="52">
        <f t="shared" si="104"/>
        <v>0</v>
      </c>
      <c r="C1530" s="57">
        <f t="shared" si="105"/>
        <v>0</v>
      </c>
      <c r="N1530" s="57" t="e">
        <f t="shared" si="102"/>
        <v>#N/A</v>
      </c>
    </row>
    <row r="1531" spans="1:14" x14ac:dyDescent="0.2">
      <c r="A1531" s="52">
        <f t="shared" si="103"/>
        <v>0</v>
      </c>
      <c r="B1531" s="52">
        <f t="shared" si="104"/>
        <v>0</v>
      </c>
      <c r="C1531" s="57">
        <f t="shared" si="105"/>
        <v>0</v>
      </c>
      <c r="N1531" s="57" t="e">
        <f t="shared" si="102"/>
        <v>#N/A</v>
      </c>
    </row>
    <row r="1532" spans="1:14" x14ac:dyDescent="0.2">
      <c r="A1532" s="52">
        <f t="shared" si="103"/>
        <v>0</v>
      </c>
      <c r="B1532" s="52">
        <f t="shared" si="104"/>
        <v>0</v>
      </c>
      <c r="C1532" s="57">
        <f t="shared" si="105"/>
        <v>0</v>
      </c>
      <c r="N1532" s="57" t="e">
        <f t="shared" si="102"/>
        <v>#N/A</v>
      </c>
    </row>
    <row r="1533" spans="1:14" x14ac:dyDescent="0.2">
      <c r="A1533" s="52">
        <f t="shared" si="103"/>
        <v>0</v>
      </c>
      <c r="B1533" s="52">
        <f t="shared" si="104"/>
        <v>0</v>
      </c>
      <c r="C1533" s="57">
        <f t="shared" si="105"/>
        <v>0</v>
      </c>
      <c r="N1533" s="57" t="e">
        <f t="shared" si="102"/>
        <v>#N/A</v>
      </c>
    </row>
    <row r="1534" spans="1:14" x14ac:dyDescent="0.2">
      <c r="A1534" s="52">
        <f t="shared" si="103"/>
        <v>0</v>
      </c>
      <c r="B1534" s="52">
        <f t="shared" si="104"/>
        <v>0</v>
      </c>
      <c r="C1534" s="57">
        <f t="shared" si="105"/>
        <v>0</v>
      </c>
      <c r="N1534" s="57" t="e">
        <f t="shared" si="102"/>
        <v>#N/A</v>
      </c>
    </row>
    <row r="1535" spans="1:14" x14ac:dyDescent="0.2">
      <c r="A1535" s="52">
        <f t="shared" si="103"/>
        <v>0</v>
      </c>
      <c r="B1535" s="52">
        <f t="shared" si="104"/>
        <v>0</v>
      </c>
      <c r="C1535" s="57">
        <f t="shared" si="105"/>
        <v>0</v>
      </c>
      <c r="N1535" s="57" t="e">
        <f t="shared" si="102"/>
        <v>#N/A</v>
      </c>
    </row>
    <row r="1536" spans="1:14" x14ac:dyDescent="0.2">
      <c r="A1536" s="52">
        <f t="shared" si="103"/>
        <v>0</v>
      </c>
      <c r="B1536" s="52">
        <f t="shared" si="104"/>
        <v>0</v>
      </c>
      <c r="C1536" s="57">
        <f t="shared" si="105"/>
        <v>0</v>
      </c>
      <c r="N1536" s="57" t="e">
        <f t="shared" si="102"/>
        <v>#N/A</v>
      </c>
    </row>
    <row r="1537" spans="1:14" x14ac:dyDescent="0.2">
      <c r="A1537" s="52">
        <f t="shared" si="103"/>
        <v>0</v>
      </c>
      <c r="B1537" s="52">
        <f t="shared" si="104"/>
        <v>0</v>
      </c>
      <c r="C1537" s="57">
        <f t="shared" si="105"/>
        <v>0</v>
      </c>
      <c r="N1537" s="57" t="e">
        <f t="shared" si="102"/>
        <v>#N/A</v>
      </c>
    </row>
    <row r="1538" spans="1:14" x14ac:dyDescent="0.2">
      <c r="A1538" s="52">
        <f t="shared" si="103"/>
        <v>0</v>
      </c>
      <c r="B1538" s="52">
        <f t="shared" si="104"/>
        <v>0</v>
      </c>
      <c r="C1538" s="57">
        <f t="shared" si="105"/>
        <v>0</v>
      </c>
      <c r="N1538" s="57" t="e">
        <f t="shared" ref="N1538:N1579" si="106">VLOOKUP(B1538*100+C1538,学校,2,0)</f>
        <v>#N/A</v>
      </c>
    </row>
    <row r="1539" spans="1:14" x14ac:dyDescent="0.2">
      <c r="A1539" s="52">
        <f t="shared" si="103"/>
        <v>0</v>
      </c>
      <c r="B1539" s="52">
        <f t="shared" si="104"/>
        <v>0</v>
      </c>
      <c r="C1539" s="57">
        <f t="shared" si="105"/>
        <v>0</v>
      </c>
      <c r="N1539" s="57" t="e">
        <f t="shared" si="106"/>
        <v>#N/A</v>
      </c>
    </row>
    <row r="1540" spans="1:14" x14ac:dyDescent="0.2">
      <c r="A1540" s="52">
        <f t="shared" si="103"/>
        <v>0</v>
      </c>
      <c r="B1540" s="52">
        <f t="shared" si="104"/>
        <v>0</v>
      </c>
      <c r="C1540" s="57">
        <f t="shared" si="105"/>
        <v>0</v>
      </c>
      <c r="N1540" s="57" t="e">
        <f t="shared" si="106"/>
        <v>#N/A</v>
      </c>
    </row>
    <row r="1541" spans="1:14" x14ac:dyDescent="0.2">
      <c r="A1541" s="52">
        <f t="shared" si="103"/>
        <v>0</v>
      </c>
      <c r="B1541" s="52">
        <f t="shared" si="104"/>
        <v>0</v>
      </c>
      <c r="C1541" s="57">
        <f t="shared" si="105"/>
        <v>0</v>
      </c>
      <c r="N1541" s="57" t="e">
        <f t="shared" si="106"/>
        <v>#N/A</v>
      </c>
    </row>
    <row r="1542" spans="1:14" x14ac:dyDescent="0.2">
      <c r="A1542" s="52">
        <f t="shared" ref="A1542:A1579" si="107">D1542</f>
        <v>0</v>
      </c>
      <c r="B1542" s="52">
        <f t="shared" ref="B1542:B1579" si="108">ROUNDDOWN(D1542/10000,0)</f>
        <v>0</v>
      </c>
      <c r="C1542" s="57">
        <f t="shared" ref="C1542:C1579" si="109">ROUNDDOWN((D1542-B1542*10000)/100,0)</f>
        <v>0</v>
      </c>
      <c r="N1542" s="57" t="e">
        <f t="shared" si="106"/>
        <v>#N/A</v>
      </c>
    </row>
    <row r="1543" spans="1:14" x14ac:dyDescent="0.2">
      <c r="A1543" s="52">
        <f t="shared" si="107"/>
        <v>0</v>
      </c>
      <c r="B1543" s="52">
        <f t="shared" si="108"/>
        <v>0</v>
      </c>
      <c r="C1543" s="57">
        <f t="shared" si="109"/>
        <v>0</v>
      </c>
      <c r="N1543" s="57" t="e">
        <f t="shared" si="106"/>
        <v>#N/A</v>
      </c>
    </row>
    <row r="1544" spans="1:14" x14ac:dyDescent="0.2">
      <c r="A1544" s="52">
        <f t="shared" si="107"/>
        <v>0</v>
      </c>
      <c r="B1544" s="52">
        <f t="shared" si="108"/>
        <v>0</v>
      </c>
      <c r="C1544" s="57">
        <f t="shared" si="109"/>
        <v>0</v>
      </c>
      <c r="N1544" s="57" t="e">
        <f t="shared" si="106"/>
        <v>#N/A</v>
      </c>
    </row>
    <row r="1545" spans="1:14" x14ac:dyDescent="0.2">
      <c r="A1545" s="52">
        <f t="shared" si="107"/>
        <v>0</v>
      </c>
      <c r="B1545" s="52">
        <f t="shared" si="108"/>
        <v>0</v>
      </c>
      <c r="C1545" s="57">
        <f t="shared" si="109"/>
        <v>0</v>
      </c>
      <c r="N1545" s="57" t="e">
        <f t="shared" si="106"/>
        <v>#N/A</v>
      </c>
    </row>
    <row r="1546" spans="1:14" x14ac:dyDescent="0.2">
      <c r="A1546" s="52">
        <f t="shared" si="107"/>
        <v>0</v>
      </c>
      <c r="B1546" s="52">
        <f t="shared" si="108"/>
        <v>0</v>
      </c>
      <c r="C1546" s="57">
        <f t="shared" si="109"/>
        <v>0</v>
      </c>
      <c r="N1546" s="57" t="e">
        <f t="shared" si="106"/>
        <v>#N/A</v>
      </c>
    </row>
    <row r="1547" spans="1:14" x14ac:dyDescent="0.2">
      <c r="A1547" s="52">
        <f t="shared" si="107"/>
        <v>0</v>
      </c>
      <c r="B1547" s="52">
        <f t="shared" si="108"/>
        <v>0</v>
      </c>
      <c r="C1547" s="57">
        <f t="shared" si="109"/>
        <v>0</v>
      </c>
      <c r="N1547" s="57" t="e">
        <f t="shared" si="106"/>
        <v>#N/A</v>
      </c>
    </row>
    <row r="1548" spans="1:14" x14ac:dyDescent="0.2">
      <c r="A1548" s="52">
        <f t="shared" si="107"/>
        <v>0</v>
      </c>
      <c r="B1548" s="52">
        <f t="shared" si="108"/>
        <v>0</v>
      </c>
      <c r="C1548" s="57">
        <f t="shared" si="109"/>
        <v>0</v>
      </c>
      <c r="N1548" s="57" t="e">
        <f t="shared" si="106"/>
        <v>#N/A</v>
      </c>
    </row>
    <row r="1549" spans="1:14" x14ac:dyDescent="0.2">
      <c r="A1549" s="52">
        <f t="shared" si="107"/>
        <v>0</v>
      </c>
      <c r="B1549" s="52">
        <f t="shared" si="108"/>
        <v>0</v>
      </c>
      <c r="C1549" s="57">
        <f t="shared" si="109"/>
        <v>0</v>
      </c>
      <c r="N1549" s="57" t="e">
        <f t="shared" si="106"/>
        <v>#N/A</v>
      </c>
    </row>
    <row r="1550" spans="1:14" x14ac:dyDescent="0.2">
      <c r="A1550" s="52">
        <f t="shared" si="107"/>
        <v>0</v>
      </c>
      <c r="B1550" s="52">
        <f t="shared" si="108"/>
        <v>0</v>
      </c>
      <c r="C1550" s="57">
        <f t="shared" si="109"/>
        <v>0</v>
      </c>
      <c r="N1550" s="57" t="e">
        <f t="shared" si="106"/>
        <v>#N/A</v>
      </c>
    </row>
    <row r="1551" spans="1:14" x14ac:dyDescent="0.2">
      <c r="A1551" s="52">
        <f t="shared" si="107"/>
        <v>0</v>
      </c>
      <c r="B1551" s="52">
        <f t="shared" si="108"/>
        <v>0</v>
      </c>
      <c r="C1551" s="57">
        <f t="shared" si="109"/>
        <v>0</v>
      </c>
      <c r="N1551" s="57" t="e">
        <f t="shared" si="106"/>
        <v>#N/A</v>
      </c>
    </row>
    <row r="1552" spans="1:14" x14ac:dyDescent="0.2">
      <c r="A1552" s="52">
        <f t="shared" si="107"/>
        <v>0</v>
      </c>
      <c r="B1552" s="52">
        <f t="shared" si="108"/>
        <v>0</v>
      </c>
      <c r="C1552" s="57">
        <f t="shared" si="109"/>
        <v>0</v>
      </c>
      <c r="N1552" s="57" t="e">
        <f t="shared" si="106"/>
        <v>#N/A</v>
      </c>
    </row>
    <row r="1553" spans="1:14" x14ac:dyDescent="0.2">
      <c r="A1553" s="52">
        <f t="shared" si="107"/>
        <v>0</v>
      </c>
      <c r="B1553" s="52">
        <f t="shared" si="108"/>
        <v>0</v>
      </c>
      <c r="C1553" s="57">
        <f t="shared" si="109"/>
        <v>0</v>
      </c>
      <c r="N1553" s="57" t="e">
        <f t="shared" si="106"/>
        <v>#N/A</v>
      </c>
    </row>
    <row r="1554" spans="1:14" x14ac:dyDescent="0.2">
      <c r="A1554" s="52">
        <f t="shared" si="107"/>
        <v>0</v>
      </c>
      <c r="B1554" s="52">
        <f t="shared" si="108"/>
        <v>0</v>
      </c>
      <c r="C1554" s="57">
        <f t="shared" si="109"/>
        <v>0</v>
      </c>
      <c r="N1554" s="57" t="e">
        <f t="shared" si="106"/>
        <v>#N/A</v>
      </c>
    </row>
    <row r="1555" spans="1:14" x14ac:dyDescent="0.2">
      <c r="A1555" s="52">
        <f t="shared" si="107"/>
        <v>0</v>
      </c>
      <c r="B1555" s="52">
        <f t="shared" si="108"/>
        <v>0</v>
      </c>
      <c r="C1555" s="57">
        <f t="shared" si="109"/>
        <v>0</v>
      </c>
      <c r="N1555" s="57" t="e">
        <f t="shared" si="106"/>
        <v>#N/A</v>
      </c>
    </row>
    <row r="1556" spans="1:14" x14ac:dyDescent="0.2">
      <c r="A1556" s="52">
        <f t="shared" si="107"/>
        <v>0</v>
      </c>
      <c r="B1556" s="52">
        <f t="shared" si="108"/>
        <v>0</v>
      </c>
      <c r="C1556" s="57">
        <f t="shared" si="109"/>
        <v>0</v>
      </c>
      <c r="N1556" s="57" t="e">
        <f t="shared" si="106"/>
        <v>#N/A</v>
      </c>
    </row>
    <row r="1557" spans="1:14" x14ac:dyDescent="0.2">
      <c r="A1557" s="52">
        <f t="shared" si="107"/>
        <v>0</v>
      </c>
      <c r="B1557" s="52">
        <f t="shared" si="108"/>
        <v>0</v>
      </c>
      <c r="C1557" s="57">
        <f t="shared" si="109"/>
        <v>0</v>
      </c>
      <c r="N1557" s="57" t="e">
        <f t="shared" si="106"/>
        <v>#N/A</v>
      </c>
    </row>
    <row r="1558" spans="1:14" x14ac:dyDescent="0.2">
      <c r="A1558" s="52">
        <f t="shared" si="107"/>
        <v>0</v>
      </c>
      <c r="B1558" s="52">
        <f t="shared" si="108"/>
        <v>0</v>
      </c>
      <c r="C1558" s="57">
        <f t="shared" si="109"/>
        <v>0</v>
      </c>
      <c r="N1558" s="57" t="e">
        <f t="shared" si="106"/>
        <v>#N/A</v>
      </c>
    </row>
    <row r="1559" spans="1:14" x14ac:dyDescent="0.2">
      <c r="A1559" s="52">
        <f t="shared" si="107"/>
        <v>0</v>
      </c>
      <c r="B1559" s="52">
        <f t="shared" si="108"/>
        <v>0</v>
      </c>
      <c r="C1559" s="57">
        <f t="shared" si="109"/>
        <v>0</v>
      </c>
      <c r="N1559" s="57" t="e">
        <f t="shared" si="106"/>
        <v>#N/A</v>
      </c>
    </row>
    <row r="1560" spans="1:14" x14ac:dyDescent="0.2">
      <c r="A1560" s="52">
        <f t="shared" si="107"/>
        <v>0</v>
      </c>
      <c r="B1560" s="52">
        <f t="shared" si="108"/>
        <v>0</v>
      </c>
      <c r="C1560" s="57">
        <f t="shared" si="109"/>
        <v>0</v>
      </c>
      <c r="N1560" s="57" t="e">
        <f t="shared" si="106"/>
        <v>#N/A</v>
      </c>
    </row>
    <row r="1561" spans="1:14" x14ac:dyDescent="0.2">
      <c r="A1561" s="52">
        <f t="shared" si="107"/>
        <v>0</v>
      </c>
      <c r="B1561" s="52">
        <f t="shared" si="108"/>
        <v>0</v>
      </c>
      <c r="C1561" s="57">
        <f t="shared" si="109"/>
        <v>0</v>
      </c>
      <c r="N1561" s="57" t="e">
        <f t="shared" si="106"/>
        <v>#N/A</v>
      </c>
    </row>
    <row r="1562" spans="1:14" x14ac:dyDescent="0.2">
      <c r="A1562" s="52">
        <f t="shared" si="107"/>
        <v>0</v>
      </c>
      <c r="B1562" s="52">
        <f t="shared" si="108"/>
        <v>0</v>
      </c>
      <c r="C1562" s="57">
        <f t="shared" si="109"/>
        <v>0</v>
      </c>
      <c r="N1562" s="57" t="e">
        <f t="shared" si="106"/>
        <v>#N/A</v>
      </c>
    </row>
    <row r="1563" spans="1:14" x14ac:dyDescent="0.2">
      <c r="A1563" s="52">
        <f t="shared" si="107"/>
        <v>0</v>
      </c>
      <c r="B1563" s="52">
        <f t="shared" si="108"/>
        <v>0</v>
      </c>
      <c r="C1563" s="57">
        <f t="shared" si="109"/>
        <v>0</v>
      </c>
      <c r="N1563" s="57" t="e">
        <f t="shared" si="106"/>
        <v>#N/A</v>
      </c>
    </row>
    <row r="1564" spans="1:14" x14ac:dyDescent="0.2">
      <c r="A1564" s="52">
        <f t="shared" si="107"/>
        <v>0</v>
      </c>
      <c r="B1564" s="52">
        <f t="shared" si="108"/>
        <v>0</v>
      </c>
      <c r="C1564" s="57">
        <f t="shared" si="109"/>
        <v>0</v>
      </c>
      <c r="N1564" s="57" t="e">
        <f t="shared" si="106"/>
        <v>#N/A</v>
      </c>
    </row>
    <row r="1565" spans="1:14" x14ac:dyDescent="0.2">
      <c r="A1565" s="52">
        <f t="shared" si="107"/>
        <v>0</v>
      </c>
      <c r="B1565" s="52">
        <f t="shared" si="108"/>
        <v>0</v>
      </c>
      <c r="C1565" s="57">
        <f t="shared" si="109"/>
        <v>0</v>
      </c>
      <c r="N1565" s="57" t="e">
        <f t="shared" si="106"/>
        <v>#N/A</v>
      </c>
    </row>
    <row r="1566" spans="1:14" x14ac:dyDescent="0.2">
      <c r="A1566" s="52">
        <f t="shared" si="107"/>
        <v>0</v>
      </c>
      <c r="B1566" s="52">
        <f t="shared" si="108"/>
        <v>0</v>
      </c>
      <c r="C1566" s="57">
        <f t="shared" si="109"/>
        <v>0</v>
      </c>
      <c r="N1566" s="57" t="e">
        <f t="shared" si="106"/>
        <v>#N/A</v>
      </c>
    </row>
    <row r="1567" spans="1:14" x14ac:dyDescent="0.2">
      <c r="A1567" s="52">
        <f t="shared" si="107"/>
        <v>0</v>
      </c>
      <c r="B1567" s="52">
        <f t="shared" si="108"/>
        <v>0</v>
      </c>
      <c r="C1567" s="57">
        <f t="shared" si="109"/>
        <v>0</v>
      </c>
      <c r="N1567" s="57" t="e">
        <f t="shared" si="106"/>
        <v>#N/A</v>
      </c>
    </row>
    <row r="1568" spans="1:14" x14ac:dyDescent="0.2">
      <c r="A1568" s="52">
        <f t="shared" si="107"/>
        <v>0</v>
      </c>
      <c r="B1568" s="52">
        <f t="shared" si="108"/>
        <v>0</v>
      </c>
      <c r="C1568" s="57">
        <f t="shared" si="109"/>
        <v>0</v>
      </c>
      <c r="N1568" s="57" t="e">
        <f t="shared" si="106"/>
        <v>#N/A</v>
      </c>
    </row>
    <row r="1569" spans="1:14" x14ac:dyDescent="0.2">
      <c r="A1569" s="52">
        <f t="shared" si="107"/>
        <v>0</v>
      </c>
      <c r="B1569" s="52">
        <f t="shared" si="108"/>
        <v>0</v>
      </c>
      <c r="C1569" s="57">
        <f t="shared" si="109"/>
        <v>0</v>
      </c>
      <c r="N1569" s="57" t="e">
        <f t="shared" si="106"/>
        <v>#N/A</v>
      </c>
    </row>
    <row r="1570" spans="1:14" x14ac:dyDescent="0.2">
      <c r="A1570" s="52">
        <f t="shared" si="107"/>
        <v>0</v>
      </c>
      <c r="B1570" s="52">
        <f t="shared" si="108"/>
        <v>0</v>
      </c>
      <c r="C1570" s="57">
        <f t="shared" si="109"/>
        <v>0</v>
      </c>
      <c r="N1570" s="57" t="e">
        <f t="shared" si="106"/>
        <v>#N/A</v>
      </c>
    </row>
    <row r="1571" spans="1:14" x14ac:dyDescent="0.2">
      <c r="A1571" s="52">
        <f t="shared" si="107"/>
        <v>0</v>
      </c>
      <c r="B1571" s="52">
        <f t="shared" si="108"/>
        <v>0</v>
      </c>
      <c r="C1571" s="57">
        <f t="shared" si="109"/>
        <v>0</v>
      </c>
      <c r="N1571" s="57" t="e">
        <f t="shared" si="106"/>
        <v>#N/A</v>
      </c>
    </row>
    <row r="1572" spans="1:14" x14ac:dyDescent="0.2">
      <c r="A1572" s="52">
        <f t="shared" si="107"/>
        <v>0</v>
      </c>
      <c r="B1572" s="52">
        <f t="shared" si="108"/>
        <v>0</v>
      </c>
      <c r="C1572" s="57">
        <f t="shared" si="109"/>
        <v>0</v>
      </c>
      <c r="N1572" s="57" t="e">
        <f t="shared" si="106"/>
        <v>#N/A</v>
      </c>
    </row>
    <row r="1573" spans="1:14" x14ac:dyDescent="0.2">
      <c r="A1573" s="52">
        <f t="shared" si="107"/>
        <v>0</v>
      </c>
      <c r="B1573" s="52">
        <f t="shared" si="108"/>
        <v>0</v>
      </c>
      <c r="C1573" s="57">
        <f t="shared" si="109"/>
        <v>0</v>
      </c>
      <c r="N1573" s="57" t="e">
        <f t="shared" si="106"/>
        <v>#N/A</v>
      </c>
    </row>
    <row r="1574" spans="1:14" x14ac:dyDescent="0.2">
      <c r="A1574" s="52">
        <f t="shared" si="107"/>
        <v>0</v>
      </c>
      <c r="B1574" s="52">
        <f t="shared" si="108"/>
        <v>0</v>
      </c>
      <c r="C1574" s="57">
        <f t="shared" si="109"/>
        <v>0</v>
      </c>
      <c r="N1574" s="57" t="e">
        <f t="shared" si="106"/>
        <v>#N/A</v>
      </c>
    </row>
    <row r="1575" spans="1:14" x14ac:dyDescent="0.2">
      <c r="A1575" s="52">
        <f t="shared" si="107"/>
        <v>0</v>
      </c>
      <c r="B1575" s="52">
        <f t="shared" si="108"/>
        <v>0</v>
      </c>
      <c r="C1575" s="57">
        <f t="shared" si="109"/>
        <v>0</v>
      </c>
      <c r="N1575" s="57" t="e">
        <f t="shared" si="106"/>
        <v>#N/A</v>
      </c>
    </row>
    <row r="1576" spans="1:14" x14ac:dyDescent="0.2">
      <c r="A1576" s="52">
        <f t="shared" si="107"/>
        <v>0</v>
      </c>
      <c r="B1576" s="52">
        <f t="shared" si="108"/>
        <v>0</v>
      </c>
      <c r="C1576" s="57">
        <f t="shared" si="109"/>
        <v>0</v>
      </c>
      <c r="N1576" s="57" t="e">
        <f t="shared" si="106"/>
        <v>#N/A</v>
      </c>
    </row>
    <row r="1577" spans="1:14" x14ac:dyDescent="0.2">
      <c r="A1577" s="52">
        <f t="shared" si="107"/>
        <v>0</v>
      </c>
      <c r="B1577" s="52">
        <f t="shared" si="108"/>
        <v>0</v>
      </c>
      <c r="C1577" s="57">
        <f t="shared" si="109"/>
        <v>0</v>
      </c>
      <c r="N1577" s="57" t="e">
        <f t="shared" si="106"/>
        <v>#N/A</v>
      </c>
    </row>
    <row r="1578" spans="1:14" x14ac:dyDescent="0.2">
      <c r="A1578" s="52">
        <f t="shared" si="107"/>
        <v>0</v>
      </c>
      <c r="B1578" s="52">
        <f t="shared" si="108"/>
        <v>0</v>
      </c>
      <c r="C1578" s="57">
        <f t="shared" si="109"/>
        <v>0</v>
      </c>
      <c r="N1578" s="57" t="e">
        <f t="shared" si="106"/>
        <v>#N/A</v>
      </c>
    </row>
    <row r="1579" spans="1:14" x14ac:dyDescent="0.2">
      <c r="A1579" s="52">
        <f t="shared" si="107"/>
        <v>0</v>
      </c>
      <c r="B1579" s="52">
        <f t="shared" si="108"/>
        <v>0</v>
      </c>
      <c r="C1579" s="57">
        <f t="shared" si="109"/>
        <v>0</v>
      </c>
      <c r="N1579" s="57" t="e">
        <f t="shared" si="106"/>
        <v>#N/A</v>
      </c>
    </row>
    <row r="1580" spans="1:14" x14ac:dyDescent="0.2">
      <c r="C1580" s="57"/>
      <c r="N1580" s="57"/>
    </row>
  </sheetData>
  <sheetProtection algorithmName="SHA-512" hashValue="hGPbqxwQh/t8f2bWlu71hWzNY8r49zmmVo5+GWOWfi4wOYNFdQWDcyGQEG3/3bIHvIHOxk0bNOTxPuUDXrWVcA==" saltValue="s8NVXViYk8YfXyK7vZPkGw==" spinCount="100000" sheet="1" objects="1" scenarios="1" selectLockedCells="1" selectUnlockedCells="1"/>
  <sortState xmlns:xlrd2="http://schemas.microsoft.com/office/spreadsheetml/2017/richdata2" ref="D2:M1068">
    <sortCondition ref="D2:D1068"/>
  </sortState>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注意事項</vt:lpstr>
      <vt:lpstr>学校情報</vt:lpstr>
      <vt:lpstr>出場選手エントリー票</vt:lpstr>
      <vt:lpstr>ＡＤカード</vt:lpstr>
      <vt:lpstr>申込用紙 男</vt:lpstr>
      <vt:lpstr>申込用紙 女</vt:lpstr>
      <vt:lpstr>氏名データ</vt:lpstr>
      <vt:lpstr>ＡＤカード!Print_Area</vt:lpstr>
      <vt:lpstr>出場選手エントリー票!Print_Area</vt:lpstr>
      <vt:lpstr>'申込用紙 女'!Print_Area</vt:lpstr>
      <vt:lpstr>'申込用紙 男'!Print_Area</vt:lpstr>
      <vt:lpstr>'申込用紙 女'!Print_Titles</vt:lpstr>
      <vt:lpstr>'申込用紙 男'!Print_Titles</vt:lpstr>
      <vt:lpstr>学校</vt:lpstr>
      <vt:lpstr>競技会名</vt:lpstr>
      <vt:lpstr>氏名データ</vt:lpstr>
      <vt:lpstr>女子</vt:lpstr>
      <vt:lpstr>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Yoshimichi Kato</dc:creator>
  <cp:lastModifiedBy>TK15</cp:lastModifiedBy>
  <cp:lastPrinted>2020-07-21T01:02:03Z</cp:lastPrinted>
  <dcterms:created xsi:type="dcterms:W3CDTF">2007-01-15T00:19:24Z</dcterms:created>
  <dcterms:modified xsi:type="dcterms:W3CDTF">2020-07-22T03:46:45Z</dcterms:modified>
</cp:coreProperties>
</file>